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030"/>
  <workbookPr date1904="1" showInkAnnotation="0" autoCompressPictures="0"/>
  <bookViews>
    <workbookView xWindow="3600" yWindow="0" windowWidth="28020" windowHeight="27400" tabRatio="500"/>
  </bookViews>
  <sheets>
    <sheet name="Table 1" sheetId="1" r:id="rId1"/>
    <sheet name="Table 2" sheetId="2" r:id="rId2"/>
    <sheet name="Table 3" sheetId="3" r:id="rId3"/>
    <sheet name="Table S1" sheetId="4" r:id="rId4"/>
    <sheet name="Table S2" sheetId="5" r:id="rId5"/>
  </sheets>
  <definedNames>
    <definedName name="_xlnm.Print_Area" localSheetId="0">'Table 1'!$A$1:$D$52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3" i="5" l="1"/>
  <c r="G12" i="5"/>
  <c r="G11" i="5"/>
  <c r="G10" i="5"/>
  <c r="G9" i="5"/>
  <c r="G8" i="5"/>
  <c r="G7" i="5"/>
  <c r="G6" i="5"/>
  <c r="G5" i="5"/>
  <c r="K327" i="4"/>
  <c r="L327" i="4"/>
  <c r="M327" i="4"/>
  <c r="K328" i="4"/>
  <c r="L328" i="4"/>
  <c r="M328" i="4"/>
  <c r="M331" i="4"/>
  <c r="L331" i="4"/>
  <c r="K331" i="4"/>
  <c r="J327" i="4"/>
  <c r="J328" i="4"/>
  <c r="J331" i="4"/>
  <c r="H331" i="4"/>
  <c r="F331" i="4"/>
  <c r="M330" i="4"/>
  <c r="L330" i="4"/>
  <c r="K330" i="4"/>
  <c r="J330" i="4"/>
  <c r="H330" i="4"/>
  <c r="F330" i="4"/>
  <c r="M329" i="4"/>
  <c r="L329" i="4"/>
  <c r="K329" i="4"/>
  <c r="J329" i="4"/>
  <c r="H329" i="4"/>
  <c r="F329" i="4"/>
  <c r="K320" i="4"/>
  <c r="L320" i="4"/>
  <c r="M320" i="4"/>
  <c r="K321" i="4"/>
  <c r="L321" i="4"/>
  <c r="M321" i="4"/>
  <c r="K322" i="4"/>
  <c r="L322" i="4"/>
  <c r="M322" i="4"/>
  <c r="M325" i="4"/>
  <c r="L325" i="4"/>
  <c r="K325" i="4"/>
  <c r="J320" i="4"/>
  <c r="J321" i="4"/>
  <c r="J322" i="4"/>
  <c r="J325" i="4"/>
  <c r="H325" i="4"/>
  <c r="F325" i="4"/>
  <c r="M324" i="4"/>
  <c r="L324" i="4"/>
  <c r="K324" i="4"/>
  <c r="J324" i="4"/>
  <c r="H324" i="4"/>
  <c r="F324" i="4"/>
  <c r="M323" i="4"/>
  <c r="L323" i="4"/>
  <c r="K323" i="4"/>
  <c r="J323" i="4"/>
  <c r="H323" i="4"/>
  <c r="F323" i="4"/>
  <c r="K314" i="4"/>
  <c r="L314" i="4"/>
  <c r="M314" i="4"/>
  <c r="K315" i="4"/>
  <c r="L315" i="4"/>
  <c r="M315" i="4"/>
  <c r="M318" i="4"/>
  <c r="L318" i="4"/>
  <c r="K318" i="4"/>
  <c r="J314" i="4"/>
  <c r="J315" i="4"/>
  <c r="J318" i="4"/>
  <c r="H318" i="4"/>
  <c r="F318" i="4"/>
  <c r="M317" i="4"/>
  <c r="L317" i="4"/>
  <c r="K317" i="4"/>
  <c r="J317" i="4"/>
  <c r="H317" i="4"/>
  <c r="F317" i="4"/>
  <c r="M316" i="4"/>
  <c r="L316" i="4"/>
  <c r="K316" i="4"/>
  <c r="J316" i="4"/>
  <c r="H316" i="4"/>
  <c r="F316" i="4"/>
  <c r="K304" i="4"/>
  <c r="L304" i="4"/>
  <c r="M304" i="4"/>
  <c r="K305" i="4"/>
  <c r="L305" i="4"/>
  <c r="M305" i="4"/>
  <c r="K306" i="4"/>
  <c r="L306" i="4"/>
  <c r="M306" i="4"/>
  <c r="K307" i="4"/>
  <c r="L307" i="4"/>
  <c r="M307" i="4"/>
  <c r="K308" i="4"/>
  <c r="L308" i="4"/>
  <c r="M308" i="4"/>
  <c r="K309" i="4"/>
  <c r="L309" i="4"/>
  <c r="M309" i="4"/>
  <c r="M312" i="4"/>
  <c r="L312" i="4"/>
  <c r="K312" i="4"/>
  <c r="J304" i="4"/>
  <c r="J305" i="4"/>
  <c r="J306" i="4"/>
  <c r="J307" i="4"/>
  <c r="J308" i="4"/>
  <c r="J309" i="4"/>
  <c r="J312" i="4"/>
  <c r="H312" i="4"/>
  <c r="F312" i="4"/>
  <c r="M311" i="4"/>
  <c r="L311" i="4"/>
  <c r="K311" i="4"/>
  <c r="J311" i="4"/>
  <c r="H311" i="4"/>
  <c r="F311" i="4"/>
  <c r="M310" i="4"/>
  <c r="L310" i="4"/>
  <c r="K310" i="4"/>
  <c r="J310" i="4"/>
  <c r="H310" i="4"/>
  <c r="F310" i="4"/>
  <c r="K297" i="4"/>
  <c r="L297" i="4"/>
  <c r="M297" i="4"/>
  <c r="K298" i="4"/>
  <c r="L298" i="4"/>
  <c r="M298" i="4"/>
  <c r="K299" i="4"/>
  <c r="L299" i="4"/>
  <c r="M299" i="4"/>
  <c r="M302" i="4"/>
  <c r="L302" i="4"/>
  <c r="K302" i="4"/>
  <c r="J297" i="4"/>
  <c r="J298" i="4"/>
  <c r="J299" i="4"/>
  <c r="J302" i="4"/>
  <c r="H302" i="4"/>
  <c r="F302" i="4"/>
  <c r="M301" i="4"/>
  <c r="L301" i="4"/>
  <c r="K301" i="4"/>
  <c r="J301" i="4"/>
  <c r="H301" i="4"/>
  <c r="F301" i="4"/>
  <c r="M300" i="4"/>
  <c r="L300" i="4"/>
  <c r="K300" i="4"/>
  <c r="J300" i="4"/>
  <c r="H300" i="4"/>
  <c r="F300" i="4"/>
  <c r="K290" i="4"/>
  <c r="L290" i="4"/>
  <c r="M290" i="4"/>
  <c r="K291" i="4"/>
  <c r="L291" i="4"/>
  <c r="M291" i="4"/>
  <c r="K292" i="4"/>
  <c r="L292" i="4"/>
  <c r="M292" i="4"/>
  <c r="M295" i="4"/>
  <c r="L295" i="4"/>
  <c r="K295" i="4"/>
  <c r="J290" i="4"/>
  <c r="J291" i="4"/>
  <c r="J292" i="4"/>
  <c r="J295" i="4"/>
  <c r="H295" i="4"/>
  <c r="F295" i="4"/>
  <c r="M294" i="4"/>
  <c r="L294" i="4"/>
  <c r="K294" i="4"/>
  <c r="J294" i="4"/>
  <c r="H294" i="4"/>
  <c r="F294" i="4"/>
  <c r="M293" i="4"/>
  <c r="L293" i="4"/>
  <c r="K293" i="4"/>
  <c r="J293" i="4"/>
  <c r="H293" i="4"/>
  <c r="F293" i="4"/>
  <c r="K283" i="4"/>
  <c r="L283" i="4"/>
  <c r="M283" i="4"/>
  <c r="K284" i="4"/>
  <c r="L284" i="4"/>
  <c r="M284" i="4"/>
  <c r="K285" i="4"/>
  <c r="L285" i="4"/>
  <c r="M285" i="4"/>
  <c r="M288" i="4"/>
  <c r="L288" i="4"/>
  <c r="K288" i="4"/>
  <c r="J283" i="4"/>
  <c r="J284" i="4"/>
  <c r="J285" i="4"/>
  <c r="J288" i="4"/>
  <c r="H288" i="4"/>
  <c r="F288" i="4"/>
  <c r="M287" i="4"/>
  <c r="L287" i="4"/>
  <c r="K287" i="4"/>
  <c r="J287" i="4"/>
  <c r="H287" i="4"/>
  <c r="F287" i="4"/>
  <c r="M286" i="4"/>
  <c r="L286" i="4"/>
  <c r="K286" i="4"/>
  <c r="J286" i="4"/>
  <c r="H286" i="4"/>
  <c r="F286" i="4"/>
  <c r="K277" i="4"/>
  <c r="L277" i="4"/>
  <c r="M277" i="4"/>
  <c r="K278" i="4"/>
  <c r="L278" i="4"/>
  <c r="M278" i="4"/>
  <c r="M281" i="4"/>
  <c r="L281" i="4"/>
  <c r="K281" i="4"/>
  <c r="J277" i="4"/>
  <c r="J278" i="4"/>
  <c r="J281" i="4"/>
  <c r="H281" i="4"/>
  <c r="F281" i="4"/>
  <c r="M280" i="4"/>
  <c r="L280" i="4"/>
  <c r="K280" i="4"/>
  <c r="J280" i="4"/>
  <c r="H280" i="4"/>
  <c r="F280" i="4"/>
  <c r="M279" i="4"/>
  <c r="L279" i="4"/>
  <c r="K279" i="4"/>
  <c r="J279" i="4"/>
  <c r="H279" i="4"/>
  <c r="F279" i="4"/>
  <c r="K270" i="4"/>
  <c r="L270" i="4"/>
  <c r="M270" i="4"/>
  <c r="K271" i="4"/>
  <c r="L271" i="4"/>
  <c r="M271" i="4"/>
  <c r="K272" i="4"/>
  <c r="L272" i="4"/>
  <c r="M272" i="4"/>
  <c r="M275" i="4"/>
  <c r="L275" i="4"/>
  <c r="K275" i="4"/>
  <c r="J270" i="4"/>
  <c r="J271" i="4"/>
  <c r="J272" i="4"/>
  <c r="J275" i="4"/>
  <c r="H275" i="4"/>
  <c r="F275" i="4"/>
  <c r="M274" i="4"/>
  <c r="L274" i="4"/>
  <c r="K274" i="4"/>
  <c r="J274" i="4"/>
  <c r="H274" i="4"/>
  <c r="F274" i="4"/>
  <c r="M273" i="4"/>
  <c r="L273" i="4"/>
  <c r="K273" i="4"/>
  <c r="J273" i="4"/>
  <c r="H273" i="4"/>
  <c r="F273" i="4"/>
  <c r="K263" i="4"/>
  <c r="L263" i="4"/>
  <c r="M263" i="4"/>
  <c r="K264" i="4"/>
  <c r="L264" i="4"/>
  <c r="M264" i="4"/>
  <c r="K265" i="4"/>
  <c r="L265" i="4"/>
  <c r="M265" i="4"/>
  <c r="M268" i="4"/>
  <c r="L268" i="4"/>
  <c r="K268" i="4"/>
  <c r="J263" i="4"/>
  <c r="J264" i="4"/>
  <c r="J265" i="4"/>
  <c r="J268" i="4"/>
  <c r="H268" i="4"/>
  <c r="F268" i="4"/>
  <c r="M267" i="4"/>
  <c r="L267" i="4"/>
  <c r="K267" i="4"/>
  <c r="J267" i="4"/>
  <c r="H267" i="4"/>
  <c r="F267" i="4"/>
  <c r="M266" i="4"/>
  <c r="L266" i="4"/>
  <c r="K266" i="4"/>
  <c r="J266" i="4"/>
  <c r="H266" i="4"/>
  <c r="F266" i="4"/>
  <c r="K256" i="4"/>
  <c r="L256" i="4"/>
  <c r="M256" i="4"/>
  <c r="K257" i="4"/>
  <c r="L257" i="4"/>
  <c r="M257" i="4"/>
  <c r="K258" i="4"/>
  <c r="L258" i="4"/>
  <c r="M258" i="4"/>
  <c r="M261" i="4"/>
  <c r="L261" i="4"/>
  <c r="K261" i="4"/>
  <c r="J256" i="4"/>
  <c r="J257" i="4"/>
  <c r="J258" i="4"/>
  <c r="J261" i="4"/>
  <c r="H261" i="4"/>
  <c r="F261" i="4"/>
  <c r="M260" i="4"/>
  <c r="L260" i="4"/>
  <c r="K260" i="4"/>
  <c r="J260" i="4"/>
  <c r="H260" i="4"/>
  <c r="F260" i="4"/>
  <c r="M259" i="4"/>
  <c r="L259" i="4"/>
  <c r="K259" i="4"/>
  <c r="J259" i="4"/>
  <c r="H259" i="4"/>
  <c r="F259" i="4"/>
  <c r="K249" i="4"/>
  <c r="L249" i="4"/>
  <c r="M249" i="4"/>
  <c r="K250" i="4"/>
  <c r="L250" i="4"/>
  <c r="M250" i="4"/>
  <c r="K251" i="4"/>
  <c r="L251" i="4"/>
  <c r="M251" i="4"/>
  <c r="M254" i="4"/>
  <c r="L254" i="4"/>
  <c r="K254" i="4"/>
  <c r="J249" i="4"/>
  <c r="J250" i="4"/>
  <c r="J251" i="4"/>
  <c r="J254" i="4"/>
  <c r="H254" i="4"/>
  <c r="F254" i="4"/>
  <c r="M253" i="4"/>
  <c r="L253" i="4"/>
  <c r="K253" i="4"/>
  <c r="J253" i="4"/>
  <c r="H253" i="4"/>
  <c r="F253" i="4"/>
  <c r="M252" i="4"/>
  <c r="L252" i="4"/>
  <c r="K252" i="4"/>
  <c r="J252" i="4"/>
  <c r="H252" i="4"/>
  <c r="F252" i="4"/>
  <c r="K242" i="4"/>
  <c r="L242" i="4"/>
  <c r="M242" i="4"/>
  <c r="K243" i="4"/>
  <c r="L243" i="4"/>
  <c r="M243" i="4"/>
  <c r="K244" i="4"/>
  <c r="L244" i="4"/>
  <c r="M244" i="4"/>
  <c r="M247" i="4"/>
  <c r="L247" i="4"/>
  <c r="K247" i="4"/>
  <c r="J242" i="4"/>
  <c r="J243" i="4"/>
  <c r="J244" i="4"/>
  <c r="J247" i="4"/>
  <c r="H247" i="4"/>
  <c r="F247" i="4"/>
  <c r="M246" i="4"/>
  <c r="L246" i="4"/>
  <c r="K246" i="4"/>
  <c r="J246" i="4"/>
  <c r="H246" i="4"/>
  <c r="F246" i="4"/>
  <c r="M245" i="4"/>
  <c r="L245" i="4"/>
  <c r="K245" i="4"/>
  <c r="J245" i="4"/>
  <c r="H245" i="4"/>
  <c r="F245" i="4"/>
  <c r="K235" i="4"/>
  <c r="L235" i="4"/>
  <c r="M235" i="4"/>
  <c r="K236" i="4"/>
  <c r="L236" i="4"/>
  <c r="M236" i="4"/>
  <c r="K237" i="4"/>
  <c r="L237" i="4"/>
  <c r="M237" i="4"/>
  <c r="M240" i="4"/>
  <c r="L240" i="4"/>
  <c r="K240" i="4"/>
  <c r="J235" i="4"/>
  <c r="J236" i="4"/>
  <c r="J237" i="4"/>
  <c r="J240" i="4"/>
  <c r="H240" i="4"/>
  <c r="F240" i="4"/>
  <c r="M239" i="4"/>
  <c r="L239" i="4"/>
  <c r="K239" i="4"/>
  <c r="J239" i="4"/>
  <c r="H239" i="4"/>
  <c r="F239" i="4"/>
  <c r="M238" i="4"/>
  <c r="L238" i="4"/>
  <c r="K238" i="4"/>
  <c r="J238" i="4"/>
  <c r="H238" i="4"/>
  <c r="F238" i="4"/>
  <c r="K229" i="4"/>
  <c r="L229" i="4"/>
  <c r="M229" i="4"/>
  <c r="K230" i="4"/>
  <c r="L230" i="4"/>
  <c r="M230" i="4"/>
  <c r="M233" i="4"/>
  <c r="L233" i="4"/>
  <c r="K233" i="4"/>
  <c r="J229" i="4"/>
  <c r="J230" i="4"/>
  <c r="J233" i="4"/>
  <c r="H233" i="4"/>
  <c r="F233" i="4"/>
  <c r="M232" i="4"/>
  <c r="L232" i="4"/>
  <c r="K232" i="4"/>
  <c r="J232" i="4"/>
  <c r="H232" i="4"/>
  <c r="F232" i="4"/>
  <c r="M231" i="4"/>
  <c r="L231" i="4"/>
  <c r="K231" i="4"/>
  <c r="J231" i="4"/>
  <c r="H231" i="4"/>
  <c r="F231" i="4"/>
  <c r="K222" i="4"/>
  <c r="L222" i="4"/>
  <c r="M222" i="4"/>
  <c r="K223" i="4"/>
  <c r="L223" i="4"/>
  <c r="M223" i="4"/>
  <c r="K224" i="4"/>
  <c r="L224" i="4"/>
  <c r="M224" i="4"/>
  <c r="M227" i="4"/>
  <c r="L227" i="4"/>
  <c r="K227" i="4"/>
  <c r="J222" i="4"/>
  <c r="J223" i="4"/>
  <c r="J224" i="4"/>
  <c r="J227" i="4"/>
  <c r="H227" i="4"/>
  <c r="F227" i="4"/>
  <c r="M226" i="4"/>
  <c r="L226" i="4"/>
  <c r="K226" i="4"/>
  <c r="J226" i="4"/>
  <c r="H226" i="4"/>
  <c r="F226" i="4"/>
  <c r="M225" i="4"/>
  <c r="L225" i="4"/>
  <c r="K225" i="4"/>
  <c r="J225" i="4"/>
  <c r="H225" i="4"/>
  <c r="F225" i="4"/>
  <c r="K214" i="4"/>
  <c r="L214" i="4"/>
  <c r="M214" i="4"/>
  <c r="K215" i="4"/>
  <c r="L215" i="4"/>
  <c r="M215" i="4"/>
  <c r="K216" i="4"/>
  <c r="L216" i="4"/>
  <c r="M216" i="4"/>
  <c r="M219" i="4"/>
  <c r="L219" i="4"/>
  <c r="K219" i="4"/>
  <c r="J214" i="4"/>
  <c r="J215" i="4"/>
  <c r="J216" i="4"/>
  <c r="J219" i="4"/>
  <c r="H219" i="4"/>
  <c r="F219" i="4"/>
  <c r="M218" i="4"/>
  <c r="L218" i="4"/>
  <c r="K218" i="4"/>
  <c r="J218" i="4"/>
  <c r="H218" i="4"/>
  <c r="F218" i="4"/>
  <c r="M217" i="4"/>
  <c r="L217" i="4"/>
  <c r="K217" i="4"/>
  <c r="J217" i="4"/>
  <c r="H217" i="4"/>
  <c r="F217" i="4"/>
  <c r="K207" i="4"/>
  <c r="L207" i="4"/>
  <c r="M207" i="4"/>
  <c r="K208" i="4"/>
  <c r="L208" i="4"/>
  <c r="M208" i="4"/>
  <c r="K209" i="4"/>
  <c r="L209" i="4"/>
  <c r="M209" i="4"/>
  <c r="M212" i="4"/>
  <c r="L212" i="4"/>
  <c r="K212" i="4"/>
  <c r="J207" i="4"/>
  <c r="J208" i="4"/>
  <c r="J209" i="4"/>
  <c r="J212" i="4"/>
  <c r="H212" i="4"/>
  <c r="F212" i="4"/>
  <c r="M211" i="4"/>
  <c r="L211" i="4"/>
  <c r="K211" i="4"/>
  <c r="J211" i="4"/>
  <c r="H211" i="4"/>
  <c r="F211" i="4"/>
  <c r="M210" i="4"/>
  <c r="L210" i="4"/>
  <c r="K210" i="4"/>
  <c r="J210" i="4"/>
  <c r="H210" i="4"/>
  <c r="F210" i="4"/>
  <c r="K199" i="4"/>
  <c r="L199" i="4"/>
  <c r="M199" i="4"/>
  <c r="K200" i="4"/>
  <c r="L200" i="4"/>
  <c r="M200" i="4"/>
  <c r="K201" i="4"/>
  <c r="L201" i="4"/>
  <c r="M201" i="4"/>
  <c r="K202" i="4"/>
  <c r="L202" i="4"/>
  <c r="M202" i="4"/>
  <c r="M205" i="4"/>
  <c r="L205" i="4"/>
  <c r="K205" i="4"/>
  <c r="J199" i="4"/>
  <c r="J200" i="4"/>
  <c r="J201" i="4"/>
  <c r="J202" i="4"/>
  <c r="J205" i="4"/>
  <c r="H205" i="4"/>
  <c r="F205" i="4"/>
  <c r="M204" i="4"/>
  <c r="L204" i="4"/>
  <c r="K204" i="4"/>
  <c r="J204" i="4"/>
  <c r="H204" i="4"/>
  <c r="F204" i="4"/>
  <c r="M203" i="4"/>
  <c r="L203" i="4"/>
  <c r="K203" i="4"/>
  <c r="J203" i="4"/>
  <c r="H203" i="4"/>
  <c r="F203" i="4"/>
  <c r="K192" i="4"/>
  <c r="L192" i="4"/>
  <c r="M192" i="4"/>
  <c r="K193" i="4"/>
  <c r="L193" i="4"/>
  <c r="M193" i="4"/>
  <c r="K194" i="4"/>
  <c r="L194" i="4"/>
  <c r="M194" i="4"/>
  <c r="M197" i="4"/>
  <c r="L197" i="4"/>
  <c r="K197" i="4"/>
  <c r="J192" i="4"/>
  <c r="J193" i="4"/>
  <c r="J194" i="4"/>
  <c r="J197" i="4"/>
  <c r="H197" i="4"/>
  <c r="F197" i="4"/>
  <c r="M196" i="4"/>
  <c r="L196" i="4"/>
  <c r="K196" i="4"/>
  <c r="J196" i="4"/>
  <c r="H196" i="4"/>
  <c r="F196" i="4"/>
  <c r="M195" i="4"/>
  <c r="L195" i="4"/>
  <c r="K195" i="4"/>
  <c r="J195" i="4"/>
  <c r="H195" i="4"/>
  <c r="F195" i="4"/>
  <c r="K184" i="4"/>
  <c r="L184" i="4"/>
  <c r="M184" i="4"/>
  <c r="K185" i="4"/>
  <c r="L185" i="4"/>
  <c r="M185" i="4"/>
  <c r="K186" i="4"/>
  <c r="L186" i="4"/>
  <c r="M186" i="4"/>
  <c r="K187" i="4"/>
  <c r="L187" i="4"/>
  <c r="M187" i="4"/>
  <c r="M190" i="4"/>
  <c r="L190" i="4"/>
  <c r="K190" i="4"/>
  <c r="J184" i="4"/>
  <c r="J185" i="4"/>
  <c r="J186" i="4"/>
  <c r="J187" i="4"/>
  <c r="J190" i="4"/>
  <c r="H190" i="4"/>
  <c r="F190" i="4"/>
  <c r="M189" i="4"/>
  <c r="L189" i="4"/>
  <c r="K189" i="4"/>
  <c r="J189" i="4"/>
  <c r="H189" i="4"/>
  <c r="F189" i="4"/>
  <c r="M188" i="4"/>
  <c r="L188" i="4"/>
  <c r="K188" i="4"/>
  <c r="J188" i="4"/>
  <c r="H188" i="4"/>
  <c r="F188" i="4"/>
  <c r="K177" i="4"/>
  <c r="L177" i="4"/>
  <c r="M177" i="4"/>
  <c r="K178" i="4"/>
  <c r="L178" i="4"/>
  <c r="M178" i="4"/>
  <c r="K179" i="4"/>
  <c r="L179" i="4"/>
  <c r="M179" i="4"/>
  <c r="M182" i="4"/>
  <c r="L182" i="4"/>
  <c r="K182" i="4"/>
  <c r="J177" i="4"/>
  <c r="J178" i="4"/>
  <c r="J179" i="4"/>
  <c r="J182" i="4"/>
  <c r="H182" i="4"/>
  <c r="F182" i="4"/>
  <c r="M181" i="4"/>
  <c r="L181" i="4"/>
  <c r="K181" i="4"/>
  <c r="J181" i="4"/>
  <c r="H181" i="4"/>
  <c r="F181" i="4"/>
  <c r="M180" i="4"/>
  <c r="L180" i="4"/>
  <c r="K180" i="4"/>
  <c r="J180" i="4"/>
  <c r="H180" i="4"/>
  <c r="F180" i="4"/>
  <c r="K169" i="4"/>
  <c r="L169" i="4"/>
  <c r="M169" i="4"/>
  <c r="K170" i="4"/>
  <c r="L170" i="4"/>
  <c r="M170" i="4"/>
  <c r="K171" i="4"/>
  <c r="L171" i="4"/>
  <c r="M171" i="4"/>
  <c r="K172" i="4"/>
  <c r="L172" i="4"/>
  <c r="M172" i="4"/>
  <c r="M175" i="4"/>
  <c r="L175" i="4"/>
  <c r="K175" i="4"/>
  <c r="J169" i="4"/>
  <c r="J170" i="4"/>
  <c r="J171" i="4"/>
  <c r="J172" i="4"/>
  <c r="J175" i="4"/>
  <c r="H175" i="4"/>
  <c r="F175" i="4"/>
  <c r="M174" i="4"/>
  <c r="L174" i="4"/>
  <c r="K174" i="4"/>
  <c r="J174" i="4"/>
  <c r="H174" i="4"/>
  <c r="F174" i="4"/>
  <c r="M173" i="4"/>
  <c r="L173" i="4"/>
  <c r="K173" i="4"/>
  <c r="J173" i="4"/>
  <c r="H173" i="4"/>
  <c r="F173" i="4"/>
  <c r="K156" i="4"/>
  <c r="L156" i="4"/>
  <c r="M156" i="4"/>
  <c r="K157" i="4"/>
  <c r="L157" i="4"/>
  <c r="M157" i="4"/>
  <c r="K158" i="4"/>
  <c r="L158" i="4"/>
  <c r="M158" i="4"/>
  <c r="K159" i="4"/>
  <c r="L159" i="4"/>
  <c r="M159" i="4"/>
  <c r="K160" i="4"/>
  <c r="L160" i="4"/>
  <c r="M160" i="4"/>
  <c r="K161" i="4"/>
  <c r="L161" i="4"/>
  <c r="M161" i="4"/>
  <c r="K162" i="4"/>
  <c r="L162" i="4"/>
  <c r="M162" i="4"/>
  <c r="K163" i="4"/>
  <c r="L163" i="4"/>
  <c r="M163" i="4"/>
  <c r="K164" i="4"/>
  <c r="L164" i="4"/>
  <c r="M164" i="4"/>
  <c r="M167" i="4"/>
  <c r="L167" i="4"/>
  <c r="K167" i="4"/>
  <c r="J156" i="4"/>
  <c r="J157" i="4"/>
  <c r="J158" i="4"/>
  <c r="J159" i="4"/>
  <c r="J160" i="4"/>
  <c r="J161" i="4"/>
  <c r="J162" i="4"/>
  <c r="J163" i="4"/>
  <c r="J164" i="4"/>
  <c r="J167" i="4"/>
  <c r="H167" i="4"/>
  <c r="F167" i="4"/>
  <c r="M166" i="4"/>
  <c r="L166" i="4"/>
  <c r="K166" i="4"/>
  <c r="J166" i="4"/>
  <c r="H166" i="4"/>
  <c r="F166" i="4"/>
  <c r="M165" i="4"/>
  <c r="L165" i="4"/>
  <c r="K165" i="4"/>
  <c r="J165" i="4"/>
  <c r="H165" i="4"/>
  <c r="F165" i="4"/>
  <c r="K146" i="4"/>
  <c r="L146" i="4"/>
  <c r="M146" i="4"/>
  <c r="K147" i="4"/>
  <c r="L147" i="4"/>
  <c r="M147" i="4"/>
  <c r="K148" i="4"/>
  <c r="L148" i="4"/>
  <c r="M148" i="4"/>
  <c r="K149" i="4"/>
  <c r="L149" i="4"/>
  <c r="M149" i="4"/>
  <c r="K150" i="4"/>
  <c r="L150" i="4"/>
  <c r="M150" i="4"/>
  <c r="K151" i="4"/>
  <c r="L151" i="4"/>
  <c r="M151" i="4"/>
  <c r="M154" i="4"/>
  <c r="L154" i="4"/>
  <c r="K154" i="4"/>
  <c r="J146" i="4"/>
  <c r="J147" i="4"/>
  <c r="J148" i="4"/>
  <c r="J149" i="4"/>
  <c r="J150" i="4"/>
  <c r="J151" i="4"/>
  <c r="J154" i="4"/>
  <c r="H154" i="4"/>
  <c r="F154" i="4"/>
  <c r="M153" i="4"/>
  <c r="L153" i="4"/>
  <c r="K153" i="4"/>
  <c r="J153" i="4"/>
  <c r="H153" i="4"/>
  <c r="F153" i="4"/>
  <c r="M152" i="4"/>
  <c r="L152" i="4"/>
  <c r="K152" i="4"/>
  <c r="J152" i="4"/>
  <c r="H152" i="4"/>
  <c r="F152" i="4"/>
  <c r="K136" i="4"/>
  <c r="L136" i="4"/>
  <c r="M136" i="4"/>
  <c r="K137" i="4"/>
  <c r="L137" i="4"/>
  <c r="M137" i="4"/>
  <c r="K138" i="4"/>
  <c r="L138" i="4"/>
  <c r="M138" i="4"/>
  <c r="K139" i="4"/>
  <c r="L139" i="4"/>
  <c r="M139" i="4"/>
  <c r="K140" i="4"/>
  <c r="L140" i="4"/>
  <c r="M140" i="4"/>
  <c r="K141" i="4"/>
  <c r="L141" i="4"/>
  <c r="M141" i="4"/>
  <c r="M144" i="4"/>
  <c r="L144" i="4"/>
  <c r="K144" i="4"/>
  <c r="J136" i="4"/>
  <c r="J137" i="4"/>
  <c r="J138" i="4"/>
  <c r="J139" i="4"/>
  <c r="J140" i="4"/>
  <c r="J141" i="4"/>
  <c r="J144" i="4"/>
  <c r="H144" i="4"/>
  <c r="F144" i="4"/>
  <c r="M143" i="4"/>
  <c r="L143" i="4"/>
  <c r="K143" i="4"/>
  <c r="J143" i="4"/>
  <c r="H143" i="4"/>
  <c r="F143" i="4"/>
  <c r="M142" i="4"/>
  <c r="L142" i="4"/>
  <c r="K142" i="4"/>
  <c r="J142" i="4"/>
  <c r="H142" i="4"/>
  <c r="F142" i="4"/>
  <c r="K129" i="4"/>
  <c r="L129" i="4"/>
  <c r="M129" i="4"/>
  <c r="K130" i="4"/>
  <c r="L130" i="4"/>
  <c r="M130" i="4"/>
  <c r="K131" i="4"/>
  <c r="L131" i="4"/>
  <c r="M131" i="4"/>
  <c r="M134" i="4"/>
  <c r="L134" i="4"/>
  <c r="K134" i="4"/>
  <c r="J129" i="4"/>
  <c r="J130" i="4"/>
  <c r="J131" i="4"/>
  <c r="J134" i="4"/>
  <c r="H134" i="4"/>
  <c r="F134" i="4"/>
  <c r="M133" i="4"/>
  <c r="L133" i="4"/>
  <c r="K133" i="4"/>
  <c r="J133" i="4"/>
  <c r="H133" i="4"/>
  <c r="F133" i="4"/>
  <c r="M132" i="4"/>
  <c r="L132" i="4"/>
  <c r="K132" i="4"/>
  <c r="J132" i="4"/>
  <c r="H132" i="4"/>
  <c r="F132" i="4"/>
  <c r="K122" i="4"/>
  <c r="L122" i="4"/>
  <c r="M122" i="4"/>
  <c r="K123" i="4"/>
  <c r="L123" i="4"/>
  <c r="M123" i="4"/>
  <c r="K124" i="4"/>
  <c r="L124" i="4"/>
  <c r="M124" i="4"/>
  <c r="M127" i="4"/>
  <c r="L127" i="4"/>
  <c r="K127" i="4"/>
  <c r="J122" i="4"/>
  <c r="J123" i="4"/>
  <c r="J124" i="4"/>
  <c r="J127" i="4"/>
  <c r="H127" i="4"/>
  <c r="F127" i="4"/>
  <c r="M126" i="4"/>
  <c r="L126" i="4"/>
  <c r="K126" i="4"/>
  <c r="J126" i="4"/>
  <c r="H126" i="4"/>
  <c r="F126" i="4"/>
  <c r="M125" i="4"/>
  <c r="L125" i="4"/>
  <c r="K125" i="4"/>
  <c r="J125" i="4"/>
  <c r="H125" i="4"/>
  <c r="F125" i="4"/>
  <c r="K87" i="4"/>
  <c r="L87" i="4"/>
  <c r="M87" i="4"/>
  <c r="K88" i="4"/>
  <c r="L88" i="4"/>
  <c r="M88" i="4"/>
  <c r="K89" i="4"/>
  <c r="L89" i="4"/>
  <c r="M89" i="4"/>
  <c r="K90" i="4"/>
  <c r="L90" i="4"/>
  <c r="M90" i="4"/>
  <c r="K91" i="4"/>
  <c r="L91" i="4"/>
  <c r="M91" i="4"/>
  <c r="K92" i="4"/>
  <c r="L92" i="4"/>
  <c r="M92" i="4"/>
  <c r="K93" i="4"/>
  <c r="L93" i="4"/>
  <c r="M93" i="4"/>
  <c r="K94" i="4"/>
  <c r="L94" i="4"/>
  <c r="M94" i="4"/>
  <c r="K95" i="4"/>
  <c r="L95" i="4"/>
  <c r="M95" i="4"/>
  <c r="K96" i="4"/>
  <c r="L96" i="4"/>
  <c r="M96" i="4"/>
  <c r="K97" i="4"/>
  <c r="L97" i="4"/>
  <c r="M97" i="4"/>
  <c r="K98" i="4"/>
  <c r="L98" i="4"/>
  <c r="M98" i="4"/>
  <c r="K99" i="4"/>
  <c r="L99" i="4"/>
  <c r="M99" i="4"/>
  <c r="K100" i="4"/>
  <c r="L100" i="4"/>
  <c r="M100" i="4"/>
  <c r="K101" i="4"/>
  <c r="L101" i="4"/>
  <c r="M101" i="4"/>
  <c r="K102" i="4"/>
  <c r="L102" i="4"/>
  <c r="M102" i="4"/>
  <c r="K103" i="4"/>
  <c r="L103" i="4"/>
  <c r="M103" i="4"/>
  <c r="K104" i="4"/>
  <c r="L104" i="4"/>
  <c r="M104" i="4"/>
  <c r="K105" i="4"/>
  <c r="L105" i="4"/>
  <c r="M105" i="4"/>
  <c r="K106" i="4"/>
  <c r="L106" i="4"/>
  <c r="M106" i="4"/>
  <c r="K107" i="4"/>
  <c r="L107" i="4"/>
  <c r="M107" i="4"/>
  <c r="K108" i="4"/>
  <c r="L108" i="4"/>
  <c r="M108" i="4"/>
  <c r="K109" i="4"/>
  <c r="L109" i="4"/>
  <c r="M109" i="4"/>
  <c r="K110" i="4"/>
  <c r="L110" i="4"/>
  <c r="M110" i="4"/>
  <c r="K111" i="4"/>
  <c r="L111" i="4"/>
  <c r="M111" i="4"/>
  <c r="K112" i="4"/>
  <c r="L112" i="4"/>
  <c r="M112" i="4"/>
  <c r="K113" i="4"/>
  <c r="L113" i="4"/>
  <c r="M113" i="4"/>
  <c r="K114" i="4"/>
  <c r="L114" i="4"/>
  <c r="M114" i="4"/>
  <c r="K115" i="4"/>
  <c r="L115" i="4"/>
  <c r="M115" i="4"/>
  <c r="K116" i="4"/>
  <c r="L116" i="4"/>
  <c r="M116" i="4"/>
  <c r="K117" i="4"/>
  <c r="L117" i="4"/>
  <c r="M117" i="4"/>
  <c r="M120" i="4"/>
  <c r="L120" i="4"/>
  <c r="K120"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20" i="4"/>
  <c r="H120" i="4"/>
  <c r="F120" i="4"/>
  <c r="M119" i="4"/>
  <c r="L119" i="4"/>
  <c r="K119" i="4"/>
  <c r="J119" i="4"/>
  <c r="H119" i="4"/>
  <c r="F119" i="4"/>
  <c r="M118" i="4"/>
  <c r="L118" i="4"/>
  <c r="K118" i="4"/>
  <c r="J118" i="4"/>
  <c r="H118" i="4"/>
  <c r="F118" i="4"/>
  <c r="K80" i="4"/>
  <c r="L80" i="4"/>
  <c r="M80" i="4"/>
  <c r="K81" i="4"/>
  <c r="L81" i="4"/>
  <c r="M81" i="4"/>
  <c r="M84" i="4"/>
  <c r="L84" i="4"/>
  <c r="K84" i="4"/>
  <c r="J80" i="4"/>
  <c r="J81" i="4"/>
  <c r="J84" i="4"/>
  <c r="H84" i="4"/>
  <c r="F84" i="4"/>
  <c r="M83" i="4"/>
  <c r="L83" i="4"/>
  <c r="K83" i="4"/>
  <c r="J83" i="4"/>
  <c r="H83" i="4"/>
  <c r="F83" i="4"/>
  <c r="M82" i="4"/>
  <c r="L82" i="4"/>
  <c r="K82" i="4"/>
  <c r="J82" i="4"/>
  <c r="H82" i="4"/>
  <c r="F82" i="4"/>
  <c r="K67" i="4"/>
  <c r="L67" i="4"/>
  <c r="M67" i="4"/>
  <c r="K68" i="4"/>
  <c r="L68" i="4"/>
  <c r="M68" i="4"/>
  <c r="K69" i="4"/>
  <c r="L69" i="4"/>
  <c r="M69" i="4"/>
  <c r="K70" i="4"/>
  <c r="L70" i="4"/>
  <c r="M70" i="4"/>
  <c r="K71" i="4"/>
  <c r="L71" i="4"/>
  <c r="M71" i="4"/>
  <c r="K72" i="4"/>
  <c r="L72" i="4"/>
  <c r="M72" i="4"/>
  <c r="K73" i="4"/>
  <c r="L73" i="4"/>
  <c r="M73" i="4"/>
  <c r="K74" i="4"/>
  <c r="L74" i="4"/>
  <c r="M74" i="4"/>
  <c r="K75" i="4"/>
  <c r="L75" i="4"/>
  <c r="M75" i="4"/>
  <c r="M78" i="4"/>
  <c r="L78" i="4"/>
  <c r="K78" i="4"/>
  <c r="J67" i="4"/>
  <c r="J68" i="4"/>
  <c r="J69" i="4"/>
  <c r="J70" i="4"/>
  <c r="J71" i="4"/>
  <c r="J72" i="4"/>
  <c r="J73" i="4"/>
  <c r="J74" i="4"/>
  <c r="J75" i="4"/>
  <c r="J78" i="4"/>
  <c r="H78" i="4"/>
  <c r="F78" i="4"/>
  <c r="M77" i="4"/>
  <c r="L77" i="4"/>
  <c r="K77" i="4"/>
  <c r="J77" i="4"/>
  <c r="H77" i="4"/>
  <c r="F77" i="4"/>
  <c r="M76" i="4"/>
  <c r="L76" i="4"/>
  <c r="K76" i="4"/>
  <c r="J76" i="4"/>
  <c r="H76" i="4"/>
  <c r="F76" i="4"/>
  <c r="K58" i="4"/>
  <c r="L58" i="4"/>
  <c r="M58" i="4"/>
  <c r="K59" i="4"/>
  <c r="L59" i="4"/>
  <c r="M59" i="4"/>
  <c r="K60" i="4"/>
  <c r="L60" i="4"/>
  <c r="M60" i="4"/>
  <c r="K61" i="4"/>
  <c r="L61" i="4"/>
  <c r="M61" i="4"/>
  <c r="M64" i="4"/>
  <c r="L64" i="4"/>
  <c r="K64" i="4"/>
  <c r="J58" i="4"/>
  <c r="J59" i="4"/>
  <c r="J60" i="4"/>
  <c r="J61" i="4"/>
  <c r="J64" i="4"/>
  <c r="H64" i="4"/>
  <c r="F64" i="4"/>
  <c r="M63" i="4"/>
  <c r="L63" i="4"/>
  <c r="K63" i="4"/>
  <c r="J63" i="4"/>
  <c r="H63" i="4"/>
  <c r="F63" i="4"/>
  <c r="M62" i="4"/>
  <c r="L62" i="4"/>
  <c r="K62" i="4"/>
  <c r="J62" i="4"/>
  <c r="H62" i="4"/>
  <c r="F62" i="4"/>
  <c r="K50" i="4"/>
  <c r="L50" i="4"/>
  <c r="M50" i="4"/>
  <c r="K51" i="4"/>
  <c r="L51" i="4"/>
  <c r="M51" i="4"/>
  <c r="K52" i="4"/>
  <c r="L52" i="4"/>
  <c r="M52" i="4"/>
  <c r="K53" i="4"/>
  <c r="L53" i="4"/>
  <c r="M53" i="4"/>
  <c r="M56" i="4"/>
  <c r="L56" i="4"/>
  <c r="K56" i="4"/>
  <c r="J50" i="4"/>
  <c r="J51" i="4"/>
  <c r="J52" i="4"/>
  <c r="J53" i="4"/>
  <c r="J56" i="4"/>
  <c r="H56" i="4"/>
  <c r="F56" i="4"/>
  <c r="M55" i="4"/>
  <c r="L55" i="4"/>
  <c r="K55" i="4"/>
  <c r="J55" i="4"/>
  <c r="H55" i="4"/>
  <c r="F55" i="4"/>
  <c r="M54" i="4"/>
  <c r="L54" i="4"/>
  <c r="K54" i="4"/>
  <c r="J54" i="4"/>
  <c r="H54" i="4"/>
  <c r="F54" i="4"/>
  <c r="K29" i="4"/>
  <c r="L29" i="4"/>
  <c r="M29" i="4"/>
  <c r="K30" i="4"/>
  <c r="L30" i="4"/>
  <c r="M30" i="4"/>
  <c r="K31" i="4"/>
  <c r="L31" i="4"/>
  <c r="M31" i="4"/>
  <c r="K32" i="4"/>
  <c r="L32" i="4"/>
  <c r="M32" i="4"/>
  <c r="K33" i="4"/>
  <c r="L33" i="4"/>
  <c r="M33" i="4"/>
  <c r="K34" i="4"/>
  <c r="L34" i="4"/>
  <c r="M34" i="4"/>
  <c r="K35" i="4"/>
  <c r="L35" i="4"/>
  <c r="M35" i="4"/>
  <c r="K36" i="4"/>
  <c r="L36" i="4"/>
  <c r="M36" i="4"/>
  <c r="K37" i="4"/>
  <c r="L37" i="4"/>
  <c r="M37" i="4"/>
  <c r="K38" i="4"/>
  <c r="L38" i="4"/>
  <c r="M38" i="4"/>
  <c r="K39" i="4"/>
  <c r="L39" i="4"/>
  <c r="M39" i="4"/>
  <c r="K40" i="4"/>
  <c r="L40" i="4"/>
  <c r="M40" i="4"/>
  <c r="K41" i="4"/>
  <c r="L41" i="4"/>
  <c r="M41" i="4"/>
  <c r="K42" i="4"/>
  <c r="L42" i="4"/>
  <c r="M42" i="4"/>
  <c r="K43" i="4"/>
  <c r="L43" i="4"/>
  <c r="M43" i="4"/>
  <c r="K44" i="4"/>
  <c r="L44" i="4"/>
  <c r="M44" i="4"/>
  <c r="K45" i="4"/>
  <c r="L45" i="4"/>
  <c r="M45" i="4"/>
  <c r="M48" i="4"/>
  <c r="L48" i="4"/>
  <c r="K48" i="4"/>
  <c r="J29" i="4"/>
  <c r="J30" i="4"/>
  <c r="J31" i="4"/>
  <c r="J32" i="4"/>
  <c r="J33" i="4"/>
  <c r="J34" i="4"/>
  <c r="J35" i="4"/>
  <c r="J36" i="4"/>
  <c r="J37" i="4"/>
  <c r="J38" i="4"/>
  <c r="J39" i="4"/>
  <c r="J40" i="4"/>
  <c r="J41" i="4"/>
  <c r="J42" i="4"/>
  <c r="J43" i="4"/>
  <c r="J44" i="4"/>
  <c r="J45" i="4"/>
  <c r="J48" i="4"/>
  <c r="H48" i="4"/>
  <c r="F48" i="4"/>
  <c r="M47" i="4"/>
  <c r="L47" i="4"/>
  <c r="K47" i="4"/>
  <c r="J47" i="4"/>
  <c r="H47" i="4"/>
  <c r="F47" i="4"/>
  <c r="M46" i="4"/>
  <c r="L46" i="4"/>
  <c r="K46" i="4"/>
  <c r="J46" i="4"/>
  <c r="H46" i="4"/>
  <c r="F46" i="4"/>
  <c r="K5" i="4"/>
  <c r="L5" i="4"/>
  <c r="M5" i="4"/>
  <c r="K6" i="4"/>
  <c r="L6" i="4"/>
  <c r="M6" i="4"/>
  <c r="K7" i="4"/>
  <c r="L7" i="4"/>
  <c r="M7" i="4"/>
  <c r="K8" i="4"/>
  <c r="L8" i="4"/>
  <c r="M8" i="4"/>
  <c r="K9" i="4"/>
  <c r="L9" i="4"/>
  <c r="M9" i="4"/>
  <c r="K10" i="4"/>
  <c r="L10" i="4"/>
  <c r="M10" i="4"/>
  <c r="K11" i="4"/>
  <c r="L11" i="4"/>
  <c r="M11" i="4"/>
  <c r="K12" i="4"/>
  <c r="L12" i="4"/>
  <c r="M12" i="4"/>
  <c r="K13" i="4"/>
  <c r="L13" i="4"/>
  <c r="M13" i="4"/>
  <c r="K14" i="4"/>
  <c r="L14" i="4"/>
  <c r="M14" i="4"/>
  <c r="K15" i="4"/>
  <c r="L15" i="4"/>
  <c r="M15" i="4"/>
  <c r="K16" i="4"/>
  <c r="L16" i="4"/>
  <c r="M16" i="4"/>
  <c r="K17" i="4"/>
  <c r="L17" i="4"/>
  <c r="M17" i="4"/>
  <c r="K18" i="4"/>
  <c r="L18" i="4"/>
  <c r="M18" i="4"/>
  <c r="K19" i="4"/>
  <c r="L19" i="4"/>
  <c r="M19" i="4"/>
  <c r="K20" i="4"/>
  <c r="L20" i="4"/>
  <c r="M20" i="4"/>
  <c r="K21" i="4"/>
  <c r="L21" i="4"/>
  <c r="M21" i="4"/>
  <c r="K22" i="4"/>
  <c r="L22" i="4"/>
  <c r="M22" i="4"/>
  <c r="K23" i="4"/>
  <c r="L23" i="4"/>
  <c r="M23" i="4"/>
  <c r="M26" i="4"/>
  <c r="L26" i="4"/>
  <c r="K26" i="4"/>
  <c r="J5" i="4"/>
  <c r="J6" i="4"/>
  <c r="J7" i="4"/>
  <c r="J8" i="4"/>
  <c r="J9" i="4"/>
  <c r="J10" i="4"/>
  <c r="J11" i="4"/>
  <c r="J12" i="4"/>
  <c r="J13" i="4"/>
  <c r="J14" i="4"/>
  <c r="J15" i="4"/>
  <c r="J16" i="4"/>
  <c r="J17" i="4"/>
  <c r="J18" i="4"/>
  <c r="J19" i="4"/>
  <c r="J20" i="4"/>
  <c r="J21" i="4"/>
  <c r="J22" i="4"/>
  <c r="J23" i="4"/>
  <c r="J26" i="4"/>
  <c r="H26" i="4"/>
  <c r="F26" i="4"/>
  <c r="M25" i="4"/>
  <c r="L25" i="4"/>
  <c r="K25" i="4"/>
  <c r="J25" i="4"/>
  <c r="H25" i="4"/>
  <c r="F25" i="4"/>
  <c r="M24" i="4"/>
  <c r="L24" i="4"/>
  <c r="K24" i="4"/>
  <c r="J24" i="4"/>
  <c r="H24" i="4"/>
  <c r="F24" i="4"/>
  <c r="J40" i="2"/>
  <c r="H40" i="2"/>
  <c r="F40" i="2"/>
  <c r="J39" i="2"/>
  <c r="H39" i="2"/>
  <c r="F39" i="2"/>
  <c r="J38" i="2"/>
  <c r="H38" i="2"/>
  <c r="F38" i="2"/>
  <c r="J37" i="2"/>
  <c r="H37" i="2"/>
  <c r="F37" i="2"/>
  <c r="J36" i="2"/>
  <c r="H36" i="2"/>
  <c r="F36" i="2"/>
  <c r="J35" i="2"/>
  <c r="H35" i="2"/>
  <c r="F35" i="2"/>
  <c r="J34" i="2"/>
  <c r="H34" i="2"/>
  <c r="F34" i="2"/>
  <c r="J33" i="2"/>
  <c r="H33" i="2"/>
  <c r="F33" i="2"/>
  <c r="J32" i="2"/>
  <c r="H32" i="2"/>
  <c r="F32" i="2"/>
  <c r="J31" i="2"/>
  <c r="H31" i="2"/>
  <c r="F31" i="2"/>
  <c r="J30" i="2"/>
  <c r="H30" i="2"/>
  <c r="F30" i="2"/>
  <c r="J29" i="2"/>
  <c r="H29" i="2"/>
  <c r="F29" i="2"/>
  <c r="J28" i="2"/>
  <c r="H28" i="2"/>
  <c r="F28" i="2"/>
  <c r="J27" i="2"/>
  <c r="H27" i="2"/>
  <c r="F27" i="2"/>
  <c r="J26" i="2"/>
  <c r="H26" i="2"/>
  <c r="F26" i="2"/>
  <c r="J25" i="2"/>
  <c r="H25" i="2"/>
  <c r="F25" i="2"/>
  <c r="J24" i="2"/>
  <c r="H24" i="2"/>
  <c r="F24" i="2"/>
  <c r="J23" i="2"/>
  <c r="F23" i="2"/>
  <c r="J22" i="2"/>
  <c r="H22" i="2"/>
  <c r="F22" i="2"/>
  <c r="J21" i="2"/>
  <c r="H21" i="2"/>
  <c r="F21" i="2"/>
  <c r="J20" i="2"/>
  <c r="H20" i="2"/>
  <c r="F20" i="2"/>
  <c r="J19" i="2"/>
  <c r="H19" i="2"/>
  <c r="F19" i="2"/>
  <c r="J18" i="2"/>
  <c r="H18" i="2"/>
  <c r="F18" i="2"/>
  <c r="J17" i="2"/>
  <c r="H17" i="2"/>
  <c r="F17" i="2"/>
  <c r="J16" i="2"/>
  <c r="H16" i="2"/>
  <c r="F16" i="2"/>
  <c r="J15" i="2"/>
  <c r="H15" i="2"/>
  <c r="F15" i="2"/>
  <c r="J14" i="2"/>
  <c r="H14" i="2"/>
  <c r="F14" i="2"/>
  <c r="J13" i="2"/>
  <c r="H13" i="2"/>
  <c r="F13" i="2"/>
  <c r="J12" i="2"/>
  <c r="H12" i="2"/>
  <c r="F12" i="2"/>
  <c r="J11" i="2"/>
  <c r="H11" i="2"/>
  <c r="F11" i="2"/>
  <c r="J10" i="2"/>
  <c r="H10" i="2"/>
  <c r="F10" i="2"/>
  <c r="J9" i="2"/>
  <c r="H9" i="2"/>
  <c r="F9" i="2"/>
  <c r="J8" i="2"/>
  <c r="H8" i="2"/>
  <c r="F8" i="2"/>
  <c r="J7" i="2"/>
  <c r="H7" i="2"/>
  <c r="F7" i="2"/>
  <c r="J6" i="2"/>
  <c r="H6" i="2"/>
  <c r="F6" i="2"/>
</calcChain>
</file>

<file path=xl/sharedStrings.xml><?xml version="1.0" encoding="utf-8"?>
<sst xmlns="http://schemas.openxmlformats.org/spreadsheetml/2006/main" count="989" uniqueCount="488">
  <si>
    <t>Banded quartz-pyroxene rock, fine-grained portion of rock within the main body that is predominantly a coarsed-grained quartz-pyroxene rock. Same as G91-26.</t>
    <phoneticPr fontId="2" type="noConversion"/>
  </si>
  <si>
    <t>primarily quartz</t>
    <phoneticPr fontId="2" type="noConversion"/>
  </si>
  <si>
    <t>Dauphas et al. (2004)</t>
    <phoneticPr fontId="2" type="noConversion"/>
  </si>
  <si>
    <t>AK-04-08</t>
    <phoneticPr fontId="2" type="noConversion"/>
  </si>
  <si>
    <t>coarse-grained bulk of middle part of the quartz-pyroxene rock</t>
    <phoneticPr fontId="2" type="noConversion"/>
  </si>
  <si>
    <t>AK-98</t>
    <phoneticPr fontId="2" type="noConversion"/>
  </si>
  <si>
    <t xml:space="preserve">banded quartz-pyroxene  </t>
    <phoneticPr fontId="2" type="noConversion"/>
  </si>
  <si>
    <t>SM/GR/97/5</t>
    <phoneticPr fontId="2" type="noConversion"/>
  </si>
  <si>
    <t>Dauphas et al. (2004), Bolhar et al. (2004)</t>
    <phoneticPr fontId="2" type="noConversion"/>
  </si>
  <si>
    <t>Meta-igneous rocks at contact between supracrustal rocks and tonalitic gneisses in the southwestern end of Akilia Island</t>
    <phoneticPr fontId="2" type="noConversion"/>
  </si>
  <si>
    <t>SM/GR/97/2</t>
    <phoneticPr fontId="2" type="noConversion"/>
  </si>
  <si>
    <t>Granitoid gneiss with tonalitic to quartz dioritic composition, occurs at southern contact with supracrustal rocks of the Akilia association</t>
    <phoneticPr fontId="2" type="noConversion"/>
  </si>
  <si>
    <t>Dauphas et al. (2004), Kamber and Morbath (1998), Whitehouse et al. (1999)</t>
    <phoneticPr fontId="2" type="noConversion"/>
  </si>
  <si>
    <t>SM/GR97/7</t>
    <phoneticPr fontId="2" type="noConversion"/>
  </si>
  <si>
    <t>Evans et al. (2001); Gutzmer et al. (1995); Kim et al. (2011)</t>
  </si>
  <si>
    <t>TBP-5B</t>
    <phoneticPr fontId="2" type="noConversion"/>
  </si>
  <si>
    <t>Hematite, Timeball Hill Formation, South Africa, 2.3 Ga, Transvaal Supergroup</t>
    <phoneticPr fontId="2" type="noConversion"/>
  </si>
  <si>
    <t>Eriksson (1973)</t>
    <phoneticPr fontId="2" type="noConversion"/>
  </si>
  <si>
    <t>Origin of banded rocks from SW Greenland - descriptions from Dauphas et al. (2004, 2007)</t>
    <phoneticPr fontId="2" type="noConversion"/>
  </si>
  <si>
    <t>Banded Iron Formations from Isua Supracrustal Belt, Isua Island</t>
    <phoneticPr fontId="2" type="noConversion"/>
  </si>
  <si>
    <t>IF-G</t>
    <phoneticPr fontId="2" type="noConversion"/>
  </si>
  <si>
    <t>Well-characterized BIF geostandard from Isua</t>
    <phoneticPr fontId="2" type="noConversion"/>
  </si>
  <si>
    <t>powdered whole rock: quartz, magnetite, and minor amphibole, pyrite, apatite and carbonate.</t>
    <phoneticPr fontId="2" type="noConversion"/>
  </si>
  <si>
    <t>Dauphas et al. (2004, 2007), Govindaraju (1995)</t>
    <phoneticPr fontId="2" type="noConversion"/>
  </si>
  <si>
    <t>IS-04-06</t>
    <phoneticPr fontId="2" type="noConversion"/>
  </si>
  <si>
    <t>Well-preserved BIF with fine (mm-scale) quartz-magnetite banding</t>
    <phoneticPr fontId="2" type="noConversion"/>
  </si>
  <si>
    <r>
      <t xml:space="preserve">Table 1 </t>
    </r>
    <r>
      <rPr>
        <i/>
        <sz val="10"/>
        <rFont val="Times New Roman"/>
      </rPr>
      <t>contd.</t>
    </r>
    <phoneticPr fontId="2" type="noConversion"/>
  </si>
  <si>
    <t>Publication</t>
    <phoneticPr fontId="2" type="noConversion"/>
  </si>
  <si>
    <t>Holowilina ferruginous shale (red), South Australia, ~660-641(?) Ma</t>
    <phoneticPr fontId="2" type="noConversion"/>
  </si>
  <si>
    <t>Dauphas et al. (2007)</t>
    <phoneticPr fontId="2" type="noConversion"/>
  </si>
  <si>
    <t>Banded quartz-pyroxene rock from southwestern end of Akilia Island</t>
    <phoneticPr fontId="2" type="noConversion"/>
  </si>
  <si>
    <t>GKF-896.22</t>
    <phoneticPr fontId="2" type="noConversion"/>
  </si>
  <si>
    <t>pink chert</t>
    <phoneticPr fontId="2" type="noConversion"/>
  </si>
  <si>
    <t>magnetite/hematite chert</t>
    <phoneticPr fontId="2" type="noConversion"/>
  </si>
  <si>
    <t>GKF-896.38</t>
    <phoneticPr fontId="2" type="noConversion"/>
  </si>
  <si>
    <t>pink chert</t>
    <phoneticPr fontId="2" type="noConversion"/>
  </si>
  <si>
    <t>magnetite/hematite chert</t>
    <phoneticPr fontId="2" type="noConversion"/>
  </si>
  <si>
    <t>GKF-896.51Y</t>
    <phoneticPr fontId="2" type="noConversion"/>
  </si>
  <si>
    <t>yellow chert</t>
    <phoneticPr fontId="2" type="noConversion"/>
  </si>
  <si>
    <t>chert, trace magnetite</t>
    <phoneticPr fontId="2" type="noConversion"/>
  </si>
  <si>
    <t>GKF-897.10</t>
    <phoneticPr fontId="2" type="noConversion"/>
  </si>
  <si>
    <t>black chert</t>
    <phoneticPr fontId="2" type="noConversion"/>
  </si>
  <si>
    <t>chert, trace magnetite</t>
    <phoneticPr fontId="2" type="noConversion"/>
  </si>
  <si>
    <t>GKF-896.51g</t>
    <phoneticPr fontId="2" type="noConversion"/>
  </si>
  <si>
    <t>gray chert</t>
    <phoneticPr fontId="2" type="noConversion"/>
  </si>
  <si>
    <t>GKF-897.42</t>
  </si>
  <si>
    <t>Paleoproterozoic  and Neoproterozoic Oxides</t>
    <phoneticPr fontId="2" type="noConversion"/>
  </si>
  <si>
    <t>HLBIF</t>
    <phoneticPr fontId="2" type="noConversion"/>
  </si>
  <si>
    <t>red hematite shale, likely trace clay</t>
  </si>
  <si>
    <t>Halverson et al. (2007); Halverson et al. (2011)</t>
  </si>
  <si>
    <t>HLR3</t>
    <phoneticPr fontId="2" type="noConversion"/>
  </si>
  <si>
    <t>Holowilina ferruginous shale (purple), South Australia, ~660-641(?) Ma</t>
  </si>
  <si>
    <t>specularite hematite sand, possibly trace clay, magnetite, and quartz</t>
  </si>
  <si>
    <t>Preiss (1985); Preiss (2000)</t>
  </si>
  <si>
    <t>GS-12</t>
  </si>
  <si>
    <t>Hotazel BIF (almost pure hematite), Hotazel Formation, South Africa, 2.2 Ga, Transvaal Supergroup</t>
    <phoneticPr fontId="0"/>
  </si>
  <si>
    <t>hematite</t>
    <phoneticPr fontId="2" type="noConversion"/>
  </si>
  <si>
    <t>Tsikos et al. (2003); Raub and Kirschvink (2008)</t>
  </si>
  <si>
    <t>HMS-2</t>
  </si>
  <si>
    <r>
      <t>Hotazel Formation, MnO</t>
    </r>
    <r>
      <rPr>
        <vertAlign val="subscript"/>
        <sz val="10"/>
        <rFont val="Times New Roman"/>
      </rPr>
      <t xml:space="preserve">2, </t>
    </r>
    <r>
      <rPr>
        <sz val="10"/>
        <rFont val="Times New Roman"/>
      </rPr>
      <t>Mamatwan-type ore, Kalahari, South Africa, 2.2 Ga, Transvaal Supergroup</t>
    </r>
    <phoneticPr fontId="0"/>
  </si>
  <si>
    <r>
      <t>Mn</t>
    </r>
    <r>
      <rPr>
        <vertAlign val="subscript"/>
        <sz val="10"/>
        <rFont val="Times New Roman"/>
      </rPr>
      <t>7</t>
    </r>
    <r>
      <rPr>
        <sz val="10"/>
        <rFont val="Times New Roman"/>
      </rPr>
      <t>O</t>
    </r>
    <r>
      <rPr>
        <vertAlign val="subscript"/>
        <sz val="10"/>
        <rFont val="Times New Roman"/>
      </rPr>
      <t>8</t>
    </r>
    <r>
      <rPr>
        <sz val="10"/>
        <rFont val="Times New Roman"/>
      </rPr>
      <t>SiO</t>
    </r>
    <r>
      <rPr>
        <vertAlign val="subscript"/>
        <sz val="10"/>
        <rFont val="Times New Roman"/>
      </rPr>
      <t>4</t>
    </r>
    <r>
      <rPr>
        <sz val="10"/>
        <rFont val="Times New Roman"/>
      </rPr>
      <t>, Mn</t>
    </r>
    <r>
      <rPr>
        <vertAlign val="subscript"/>
        <sz val="10"/>
        <rFont val="Times New Roman"/>
      </rPr>
      <t>3</t>
    </r>
    <r>
      <rPr>
        <sz val="10"/>
        <rFont val="Times New Roman"/>
      </rPr>
      <t>O</t>
    </r>
    <r>
      <rPr>
        <vertAlign val="subscript"/>
        <sz val="10"/>
        <rFont val="Times New Roman"/>
      </rPr>
      <t>4</t>
    </r>
    <r>
      <rPr>
        <sz val="10"/>
        <rFont val="Times New Roman"/>
      </rPr>
      <t>, trace hematite</t>
    </r>
  </si>
  <si>
    <t>Quartz, metamorphic transparent vug crystals, Inyo Mountains, CA</t>
    <phoneticPr fontId="2" type="noConversion"/>
  </si>
  <si>
    <t>quartz</t>
    <phoneticPr fontId="2" type="noConversion"/>
  </si>
  <si>
    <t>GE214</t>
    <phoneticPr fontId="2" type="noConversion"/>
  </si>
  <si>
    <t>synthetic silica</t>
    <phoneticPr fontId="2" type="noConversion"/>
  </si>
  <si>
    <t>synthetic silica</t>
    <phoneticPr fontId="2" type="noConversion"/>
  </si>
  <si>
    <t>--</t>
    <phoneticPr fontId="2" type="noConversion"/>
  </si>
  <si>
    <t>Qz4</t>
  </si>
  <si>
    <t>milky quartz crystals, Guanojuato, Mexico</t>
    <phoneticPr fontId="2" type="noConversion"/>
  </si>
  <si>
    <t>Qz5</t>
  </si>
  <si>
    <t>Granitoid gneiss with tonalitic to quartz dioritic composition, occurs at northern contact with the Akilia suite</t>
    <phoneticPr fontId="2" type="noConversion"/>
  </si>
  <si>
    <t>92-197</t>
    <phoneticPr fontId="2" type="noConversion"/>
  </si>
  <si>
    <t>rose quartz crystals, location unknown</t>
    <phoneticPr fontId="2" type="noConversion"/>
  </si>
  <si>
    <t>Qz6</t>
  </si>
  <si>
    <t>Phanerozoic cherts</t>
    <phoneticPr fontId="2" type="noConversion"/>
  </si>
  <si>
    <t>PTKA-18</t>
    <phoneticPr fontId="2" type="noConversion"/>
  </si>
  <si>
    <t xml:space="preserve">gray radiolarian chert, ~251 Ma,  Permian-Triassic boundary chert, Kamura Formation, Japan </t>
    <phoneticPr fontId="2" type="noConversion"/>
  </si>
  <si>
    <t>chert</t>
    <phoneticPr fontId="2" type="noConversion"/>
  </si>
  <si>
    <t>Isozaki (1994); Matsuda and Isozaki (1991); Isozaki (1997)</t>
  </si>
  <si>
    <t>JTJB-63</t>
    <phoneticPr fontId="2" type="noConversion"/>
  </si>
  <si>
    <t>red radiolarian chert, 201 Ma,  Triassic-Jurassic boundary chert, Inuyama area, Japan</t>
    <phoneticPr fontId="2" type="noConversion"/>
  </si>
  <si>
    <t>Oda and Suzuki (2000); Ando et al. (2001)</t>
  </si>
  <si>
    <t>TDR-SKF-09001</t>
    <phoneticPr fontId="2" type="noConversion"/>
  </si>
  <si>
    <t>Stevns Klint black flint concretion, ~65 Ma, Denmark, Cretaceous-Tertiary boundary interval</t>
    <phoneticPr fontId="2" type="noConversion"/>
  </si>
  <si>
    <t>Madsen and Stemmerik (2010); Christensen et al. (1973)</t>
  </si>
  <si>
    <t>Archean cherts (Kamden Iron Formation, Transvaal Supergroup, South Africa 2.5 Ga)</t>
    <phoneticPr fontId="2" type="noConversion"/>
  </si>
  <si>
    <t>Table 1</t>
    <phoneticPr fontId="2" type="noConversion"/>
  </si>
  <si>
    <t>Material ID</t>
    <phoneticPr fontId="2" type="noConversion"/>
  </si>
  <si>
    <t>Description</t>
    <phoneticPr fontId="2" type="noConversion"/>
  </si>
  <si>
    <t>Material analyzed</t>
    <phoneticPr fontId="2" type="noConversion"/>
  </si>
  <si>
    <t>HKD-03-74-19</t>
    <phoneticPr fontId="2" type="noConversion"/>
  </si>
  <si>
    <t xml:space="preserve">Hawaiian basalt from 1974 Kilauea flow in Ka’u Desert </t>
    <phoneticPr fontId="2" type="noConversion"/>
  </si>
  <si>
    <t>bulk rock</t>
    <phoneticPr fontId="2" type="noConversion"/>
  </si>
  <si>
    <t>Chemtob et al. (2010)</t>
    <phoneticPr fontId="2" type="noConversion"/>
  </si>
  <si>
    <t>SC olivine</t>
    <phoneticPr fontId="2" type="noConversion"/>
  </si>
  <si>
    <t>San Carlos olivine</t>
    <phoneticPr fontId="2" type="noConversion"/>
  </si>
  <si>
    <t>olivine</t>
    <phoneticPr fontId="2" type="noConversion"/>
  </si>
  <si>
    <t>Eiler et al. (1996)</t>
    <phoneticPr fontId="2" type="noConversion"/>
  </si>
  <si>
    <t>SC pyroxene</t>
    <phoneticPr fontId="2" type="noConversion"/>
  </si>
  <si>
    <t>San Carlos pyroxene</t>
    <phoneticPr fontId="2" type="noConversion"/>
  </si>
  <si>
    <t>pyroxene</t>
    <phoneticPr fontId="2" type="noConversion"/>
  </si>
  <si>
    <t>--</t>
    <phoneticPr fontId="2" type="noConversion"/>
  </si>
  <si>
    <t>UWG-2</t>
    <phoneticPr fontId="2" type="noConversion"/>
  </si>
  <si>
    <t>garnet</t>
    <phoneticPr fontId="2" type="noConversion"/>
  </si>
  <si>
    <t>Valley et al. (1995)</t>
    <phoneticPr fontId="2" type="noConversion"/>
  </si>
  <si>
    <t>NBS-28</t>
    <phoneticPr fontId="2" type="noConversion"/>
  </si>
  <si>
    <t>silica sand</t>
    <phoneticPr fontId="2" type="noConversion"/>
  </si>
  <si>
    <t>quartz</t>
    <phoneticPr fontId="2" type="noConversion"/>
  </si>
  <si>
    <t>Gonfiantini et al. (1995)</t>
    <phoneticPr fontId="2" type="noConversion"/>
  </si>
  <si>
    <t>A.Alb</t>
    <phoneticPr fontId="2" type="noConversion"/>
  </si>
  <si>
    <t>albite</t>
    <phoneticPr fontId="2" type="noConversion"/>
  </si>
  <si>
    <t>Eiler et al. (2000)</t>
    <phoneticPr fontId="2" type="noConversion"/>
  </si>
  <si>
    <t>Qz1</t>
    <phoneticPr fontId="2" type="noConversion"/>
  </si>
  <si>
    <t>Schröder et al. (2006); Heck et al. (2011)</t>
  </si>
  <si>
    <t>Publication where same or related materials are discussed</t>
  </si>
  <si>
    <t>quartz, also includes quartz, orthopyroxene, clinopyroxene, amphibole, magnetite, and minor pyrite, pyrrhotite, chalcopyrite, apatite, calcite</t>
  </si>
  <si>
    <t>Gore Mountain garnet</t>
  </si>
  <si>
    <t>Amelia albite</t>
  </si>
  <si>
    <t>banded quartz-pyroxene rock, coarse-grained portion of rock, same locality as 92-197</t>
  </si>
  <si>
    <t>Descriptions of materials</t>
  </si>
  <si>
    <t>High temperature, non-sedimentary materials</t>
  </si>
  <si>
    <t>clear interior of large quartz crystal, location unknown</t>
  </si>
  <si>
    <t>Table 2</t>
  </si>
  <si>
    <t>Summary of triple oxygen isotope results</t>
  </si>
  <si>
    <t>Material</t>
  </si>
  <si>
    <t>Category</t>
  </si>
  <si>
    <t>N</t>
  </si>
  <si>
    <r>
      <t>δ</t>
    </r>
    <r>
      <rPr>
        <vertAlign val="superscript"/>
        <sz val="10"/>
        <rFont val="Times New Roman"/>
      </rPr>
      <t>17</t>
    </r>
    <r>
      <rPr>
        <sz val="10"/>
        <rFont val="Times New Roman"/>
      </rPr>
      <t>O</t>
    </r>
    <r>
      <rPr>
        <vertAlign val="subscript"/>
        <sz val="10"/>
        <rFont val="Times New Roman"/>
      </rPr>
      <t>tankO2</t>
    </r>
  </si>
  <si>
    <r>
      <t>δ</t>
    </r>
    <r>
      <rPr>
        <vertAlign val="superscript"/>
        <sz val="10"/>
        <rFont val="Times New Roman"/>
      </rPr>
      <t>18</t>
    </r>
    <r>
      <rPr>
        <sz val="10"/>
        <rFont val="Times New Roman"/>
      </rPr>
      <t>O</t>
    </r>
    <r>
      <rPr>
        <vertAlign val="subscript"/>
        <sz val="10"/>
        <rFont val="Times New Roman"/>
      </rPr>
      <t>tankO2</t>
    </r>
  </si>
  <si>
    <r>
      <t>δʹ</t>
    </r>
    <r>
      <rPr>
        <vertAlign val="superscript"/>
        <sz val="10"/>
        <rFont val="Times New Roman"/>
      </rPr>
      <t>17</t>
    </r>
    <r>
      <rPr>
        <sz val="10"/>
        <rFont val="Times New Roman"/>
      </rPr>
      <t>O</t>
    </r>
    <r>
      <rPr>
        <vertAlign val="subscript"/>
        <sz val="10"/>
        <rFont val="Times New Roman"/>
      </rPr>
      <t>tankO2</t>
    </r>
  </si>
  <si>
    <r>
      <t>δʹ</t>
    </r>
    <r>
      <rPr>
        <vertAlign val="superscript"/>
        <sz val="10"/>
        <rFont val="Times New Roman"/>
      </rPr>
      <t>18</t>
    </r>
    <r>
      <rPr>
        <sz val="10"/>
        <rFont val="Times New Roman"/>
      </rPr>
      <t>O</t>
    </r>
    <r>
      <rPr>
        <vertAlign val="subscript"/>
        <sz val="10"/>
        <rFont val="Times New Roman"/>
      </rPr>
      <t>tankO2</t>
    </r>
  </si>
  <si>
    <r>
      <t>δ</t>
    </r>
    <r>
      <rPr>
        <vertAlign val="superscript"/>
        <sz val="10"/>
        <rFont val="Times New Roman"/>
      </rPr>
      <t>18</t>
    </r>
    <r>
      <rPr>
        <sz val="10"/>
        <rFont val="Times New Roman"/>
      </rPr>
      <t>O</t>
    </r>
    <r>
      <rPr>
        <vertAlign val="subscript"/>
        <sz val="10"/>
        <rFont val="Times New Roman"/>
      </rPr>
      <t>SMOW</t>
    </r>
  </si>
  <si>
    <r>
      <t>Δ</t>
    </r>
    <r>
      <rPr>
        <vertAlign val="superscript"/>
        <sz val="10"/>
        <rFont val="Times New Roman"/>
      </rPr>
      <t>17</t>
    </r>
    <r>
      <rPr>
        <sz val="10"/>
        <rFont val="Times New Roman"/>
      </rPr>
      <t>O</t>
    </r>
    <r>
      <rPr>
        <vertAlign val="subscript"/>
        <sz val="10"/>
        <rFont val="Times New Roman"/>
      </rPr>
      <t>GMG</t>
    </r>
  </si>
  <si>
    <t>avg</t>
    <phoneticPr fontId="2" type="noConversion"/>
  </si>
  <si>
    <t>1σ</t>
  </si>
  <si>
    <t>GKF-896.22</t>
    <phoneticPr fontId="2" type="noConversion"/>
  </si>
  <si>
    <t>Archean chert</t>
  </si>
  <si>
    <t>GKF-896.38</t>
    <phoneticPr fontId="2" type="noConversion"/>
  </si>
  <si>
    <t>Phanerozoic chert</t>
    <phoneticPr fontId="3" type="noConversion"/>
  </si>
  <si>
    <t>PTKA-18</t>
    <phoneticPr fontId="2" type="noConversion"/>
  </si>
  <si>
    <t>Phanerozoic chert</t>
  </si>
  <si>
    <t>SMGR/97/2</t>
    <phoneticPr fontId="2" type="noConversion"/>
  </si>
  <si>
    <t>Akilia meta-igneous rock</t>
    <phoneticPr fontId="3" type="noConversion"/>
  </si>
  <si>
    <t>SMGR97/7</t>
    <phoneticPr fontId="2" type="noConversion"/>
  </si>
  <si>
    <t>Akilia qtz-px rock</t>
    <phoneticPr fontId="3" type="noConversion"/>
  </si>
  <si>
    <t>92-197qz</t>
    <phoneticPr fontId="2" type="noConversion"/>
  </si>
  <si>
    <t>AK04-08</t>
    <phoneticPr fontId="2" type="noConversion"/>
  </si>
  <si>
    <t>AK98</t>
    <phoneticPr fontId="2" type="noConversion"/>
  </si>
  <si>
    <t>SMGR/97/5</t>
    <phoneticPr fontId="2" type="noConversion"/>
  </si>
  <si>
    <t>IFG</t>
    <phoneticPr fontId="2" type="noConversion"/>
  </si>
  <si>
    <t>Isua BIF</t>
  </si>
  <si>
    <t>IS04-06</t>
    <phoneticPr fontId="2" type="noConversion"/>
  </si>
  <si>
    <t>IS04-06qz</t>
    <phoneticPr fontId="2" type="noConversion"/>
  </si>
  <si>
    <t>Neoproterozoic oxide</t>
    <phoneticPr fontId="3" type="noConversion"/>
  </si>
  <si>
    <t>HLR3</t>
    <phoneticPr fontId="2" type="noConversion"/>
  </si>
  <si>
    <t>Paleoproterozoic oxide</t>
    <phoneticPr fontId="3" type="noConversion"/>
  </si>
  <si>
    <t>TBP-5B</t>
    <phoneticPr fontId="2" type="noConversion"/>
  </si>
  <si>
    <t>high-temp, non sed</t>
  </si>
  <si>
    <t>HKD-03-74-19</t>
  </si>
  <si>
    <t>NBS-28</t>
  </si>
  <si>
    <t>SC, olivine</t>
    <phoneticPr fontId="2" type="noConversion"/>
  </si>
  <si>
    <t>SC, pyroxene</t>
    <phoneticPr fontId="2" type="noConversion"/>
  </si>
  <si>
    <t>UWG-2</t>
  </si>
  <si>
    <r>
      <t>Average results are reported for N replicate measurements of sample and reference materials. Means of multiple measurements of a single sample material are reported in the columns labeled 'avg'. The columns labeled 1σ list the 1σ error associated with multiple measurements of the material. δ-values are reported in ‰ units relative to the working reference O</t>
    </r>
    <r>
      <rPr>
        <vertAlign val="subscript"/>
        <sz val="10"/>
        <rFont val="Times New Roman"/>
      </rPr>
      <t>2</t>
    </r>
    <r>
      <rPr>
        <sz val="10"/>
        <rFont val="Times New Roman"/>
      </rPr>
      <t xml:space="preserve"> gas (tank O</t>
    </r>
    <r>
      <rPr>
        <vertAlign val="subscript"/>
        <sz val="10"/>
        <rFont val="Times New Roman"/>
      </rPr>
      <t>2</t>
    </r>
    <r>
      <rPr>
        <sz val="10"/>
        <rFont val="Times New Roman"/>
      </rPr>
      <t>). δ</t>
    </r>
    <r>
      <rPr>
        <vertAlign val="superscript"/>
        <sz val="10"/>
        <rFont val="Times New Roman"/>
      </rPr>
      <t>18</t>
    </r>
    <r>
      <rPr>
        <sz val="10"/>
        <rFont val="Times New Roman"/>
      </rPr>
      <t>O values are converted to the SMOW scale by assuming that the δ</t>
    </r>
    <r>
      <rPr>
        <vertAlign val="superscript"/>
        <sz val="10"/>
        <rFont val="Times New Roman"/>
      </rPr>
      <t>18</t>
    </r>
    <r>
      <rPr>
        <sz val="10"/>
        <rFont val="Times New Roman"/>
      </rPr>
      <t>O value for UWG-2 is 5.8 ‰, as reported by Valley et al. (1995). Δ</t>
    </r>
    <r>
      <rPr>
        <vertAlign val="superscript"/>
        <sz val="10"/>
        <rFont val="Times New Roman"/>
      </rPr>
      <t>17</t>
    </r>
    <r>
      <rPr>
        <sz val="10"/>
        <rFont val="Times New Roman"/>
      </rPr>
      <t>O</t>
    </r>
    <r>
      <rPr>
        <vertAlign val="subscript"/>
        <sz val="10"/>
        <rFont val="Times New Roman"/>
      </rPr>
      <t>GMG</t>
    </r>
    <r>
      <rPr>
        <sz val="10"/>
        <rFont val="Times New Roman"/>
      </rPr>
      <t xml:space="preserve"> values are reported in ‰ units and are calculated from </t>
    </r>
    <r>
      <rPr>
        <sz val="10"/>
        <rFont val="Symbol"/>
      </rPr>
      <t>d</t>
    </r>
    <r>
      <rPr>
        <sz val="10"/>
        <rFont val="Times New Roman"/>
      </rPr>
      <t>ʹ</t>
    </r>
    <r>
      <rPr>
        <vertAlign val="superscript"/>
        <sz val="10"/>
        <rFont val="Times New Roman"/>
      </rPr>
      <t>18</t>
    </r>
    <r>
      <rPr>
        <sz val="10"/>
        <rFont val="Times New Roman"/>
      </rPr>
      <t>O</t>
    </r>
    <r>
      <rPr>
        <vertAlign val="subscript"/>
        <sz val="10"/>
        <rFont val="Times New Roman"/>
      </rPr>
      <t>tankO2</t>
    </r>
    <r>
      <rPr>
        <sz val="10"/>
        <rFont val="Times New Roman"/>
      </rPr>
      <t xml:space="preserve"> and </t>
    </r>
    <r>
      <rPr>
        <sz val="10"/>
        <rFont val="Symbol"/>
      </rPr>
      <t>d</t>
    </r>
    <r>
      <rPr>
        <sz val="10"/>
        <rFont val="Times New Roman"/>
      </rPr>
      <t>ʹ</t>
    </r>
    <r>
      <rPr>
        <vertAlign val="superscript"/>
        <sz val="10"/>
        <rFont val="Times New Roman"/>
      </rPr>
      <t>17</t>
    </r>
    <r>
      <rPr>
        <sz val="10"/>
        <rFont val="Times New Roman"/>
      </rPr>
      <t>O</t>
    </r>
    <r>
      <rPr>
        <vertAlign val="subscript"/>
        <sz val="10"/>
        <rFont val="Times New Roman"/>
      </rPr>
      <t>tankO2</t>
    </r>
    <r>
      <rPr>
        <sz val="10"/>
        <rFont val="Times New Roman"/>
      </rPr>
      <t xml:space="preserve"> values, where λ</t>
    </r>
    <r>
      <rPr>
        <vertAlign val="subscript"/>
        <sz val="10"/>
        <rFont val="Times New Roman"/>
      </rPr>
      <t>RL</t>
    </r>
    <r>
      <rPr>
        <sz val="10"/>
        <rFont val="Times New Roman"/>
      </rPr>
      <t xml:space="preserve"> = 0.529 and γ</t>
    </r>
    <r>
      <rPr>
        <vertAlign val="subscript"/>
        <sz val="10"/>
        <rFont val="Times New Roman"/>
      </rPr>
      <t>RL-GMG</t>
    </r>
    <r>
      <rPr>
        <sz val="10"/>
        <rFont val="Times New Roman"/>
      </rPr>
      <t xml:space="preserve"> = 0.415 ‰. Results are reported to 3 decimal places to avoid rounding errors in calculations of λ and Δ</t>
    </r>
    <r>
      <rPr>
        <vertAlign val="superscript"/>
        <sz val="10"/>
        <rFont val="Times New Roman"/>
      </rPr>
      <t>17</t>
    </r>
    <r>
      <rPr>
        <sz val="10"/>
        <rFont val="Times New Roman"/>
      </rPr>
      <t>O. See Table S1 for raw data.</t>
    </r>
  </si>
  <si>
    <t>Table 3</t>
  </si>
  <si>
    <r>
      <t>Results of ordinary least squares regressions of δʹ</t>
    </r>
    <r>
      <rPr>
        <vertAlign val="superscript"/>
        <sz val="10"/>
        <rFont val="Times New Roman"/>
      </rPr>
      <t>18</t>
    </r>
    <r>
      <rPr>
        <sz val="10"/>
        <rFont val="Times New Roman"/>
      </rPr>
      <t>O</t>
    </r>
    <r>
      <rPr>
        <vertAlign val="subscript"/>
        <sz val="10"/>
        <rFont val="Times New Roman"/>
      </rPr>
      <t>tankO2</t>
    </r>
    <r>
      <rPr>
        <sz val="10"/>
        <rFont val="Times New Roman"/>
      </rPr>
      <t xml:space="preserve"> and δʹ</t>
    </r>
    <r>
      <rPr>
        <vertAlign val="superscript"/>
        <sz val="10"/>
        <rFont val="Times New Roman"/>
      </rPr>
      <t>17</t>
    </r>
    <r>
      <rPr>
        <sz val="10"/>
        <rFont val="Times New Roman"/>
      </rPr>
      <t>O</t>
    </r>
    <r>
      <rPr>
        <vertAlign val="subscript"/>
        <sz val="10"/>
        <rFont val="Times New Roman"/>
      </rPr>
      <t>tankO2</t>
    </r>
    <r>
      <rPr>
        <sz val="10"/>
        <rFont val="Times New Roman"/>
      </rPr>
      <t xml:space="preserve"> values</t>
    </r>
  </si>
  <si>
    <t>Materials included</t>
    <phoneticPr fontId="0" type="noConversion"/>
  </si>
  <si>
    <t>Slope (λ)</t>
    <phoneticPr fontId="0" type="noConversion"/>
  </si>
  <si>
    <r>
      <t>Y-intercept (</t>
    </r>
    <r>
      <rPr>
        <sz val="10"/>
        <rFont val="Symbol"/>
      </rPr>
      <t>g</t>
    </r>
    <r>
      <rPr>
        <vertAlign val="subscript"/>
        <sz val="10"/>
        <rFont val="Times New Roman"/>
      </rPr>
      <t>tankO2</t>
    </r>
    <r>
      <rPr>
        <sz val="10"/>
        <rFont val="Times New Roman"/>
      </rPr>
      <t>) ‰</t>
    </r>
  </si>
  <si>
    <r>
      <t>n</t>
    </r>
    <r>
      <rPr>
        <vertAlign val="superscript"/>
        <sz val="10"/>
        <rFont val="Times New Roman"/>
      </rPr>
      <t>a</t>
    </r>
  </si>
  <si>
    <t xml:space="preserve">Range in </t>
  </si>
  <si>
    <t>Best Fit</t>
    <phoneticPr fontId="0" type="noConversion"/>
  </si>
  <si>
    <t>95% conf.</t>
    <phoneticPr fontId="0" type="noConversion"/>
  </si>
  <si>
    <r>
      <t>δ</t>
    </r>
    <r>
      <rPr>
        <vertAlign val="superscript"/>
        <sz val="10"/>
        <rFont val="Times New Roman"/>
      </rPr>
      <t>18</t>
    </r>
    <r>
      <rPr>
        <sz val="10"/>
        <rFont val="Times New Roman"/>
      </rPr>
      <t>O</t>
    </r>
    <r>
      <rPr>
        <vertAlign val="subscript"/>
        <sz val="10"/>
        <rFont val="Times New Roman"/>
      </rPr>
      <t>SMOW</t>
    </r>
    <r>
      <rPr>
        <sz val="10"/>
        <rFont val="Times New Roman"/>
      </rPr>
      <t xml:space="preserve"> ‰</t>
    </r>
    <r>
      <rPr>
        <vertAlign val="superscript"/>
        <sz val="10"/>
        <rFont val="Times New Roman"/>
      </rPr>
      <t>b</t>
    </r>
  </si>
  <si>
    <t>All materials</t>
  </si>
  <si>
    <t>-1 to +34</t>
  </si>
  <si>
    <t>All materials, excluding cherts</t>
  </si>
  <si>
    <t>-1 to +15</t>
  </si>
  <si>
    <t>All definitive non-sedimentary materials</t>
  </si>
  <si>
    <t>+5 to +15</t>
  </si>
  <si>
    <t>All quartz: NBS28, all Qz samples, GE214, all quartz from SW Greenland</t>
    <phoneticPr fontId="0" type="noConversion"/>
  </si>
  <si>
    <t>+8 to +15</t>
  </si>
  <si>
    <t>All silica: NBS-28, all Qz samples, GE214, all chert, Isua BIFs, Akilia quartz-pyroxene banded rocks, quartz Amîtsoq gneiss</t>
  </si>
  <si>
    <t>+8 to +34</t>
  </si>
  <si>
    <t>Archean and Phanerozoic Cherts</t>
    <phoneticPr fontId="0" type="noConversion"/>
  </si>
  <si>
    <t>+21 to +34</t>
  </si>
  <si>
    <t>All SW Greenland</t>
  </si>
  <si>
    <t>+8 to +14</t>
  </si>
  <si>
    <t>SW Greenland: BIFs and quartz-pyroxene banded rocks</t>
  </si>
  <si>
    <t>Oxides</t>
    <phoneticPr fontId="0" type="noConversion"/>
  </si>
  <si>
    <r>
      <rPr>
        <vertAlign val="superscript"/>
        <sz val="10"/>
        <rFont val="Times New Roman"/>
      </rPr>
      <t>a</t>
    </r>
    <r>
      <rPr>
        <sz val="10"/>
        <rFont val="Times New Roman"/>
      </rPr>
      <t>Number of data points used in the regression.</t>
    </r>
  </si>
  <si>
    <r>
      <rPr>
        <vertAlign val="superscript"/>
        <sz val="10"/>
        <rFont val="Times New Roman"/>
      </rPr>
      <t>b</t>
    </r>
    <r>
      <rPr>
        <sz val="10"/>
        <rFont val="Times New Roman"/>
      </rPr>
      <t xml:space="preserve">Range in </t>
    </r>
    <r>
      <rPr>
        <sz val="10"/>
        <rFont val="Symbol"/>
      </rPr>
      <t>d</t>
    </r>
    <r>
      <rPr>
        <vertAlign val="superscript"/>
        <sz val="10"/>
        <rFont val="Times New Roman"/>
      </rPr>
      <t>18</t>
    </r>
    <r>
      <rPr>
        <sz val="10"/>
        <rFont val="Times New Roman"/>
      </rPr>
      <t>O</t>
    </r>
    <r>
      <rPr>
        <vertAlign val="subscript"/>
        <sz val="10"/>
        <rFont val="Times New Roman"/>
      </rPr>
      <t>SMOW</t>
    </r>
    <r>
      <rPr>
        <sz val="10"/>
        <rFont val="Times New Roman"/>
      </rPr>
      <t xml:space="preserve"> values used the regression, rounded to nearest integer.</t>
    </r>
  </si>
  <si>
    <t>Table S1</t>
    <phoneticPr fontId="2" type="noConversion"/>
  </si>
  <si>
    <t>Raw and calibrated triple oxygen isotopic results</t>
  </si>
  <si>
    <t>Date analyzed</t>
    <phoneticPr fontId="2" type="noConversion"/>
  </si>
  <si>
    <t>Run#</t>
    <phoneticPr fontId="2" type="noConversion"/>
  </si>
  <si>
    <t>Spec#</t>
    <phoneticPr fontId="2" type="noConversion"/>
  </si>
  <si>
    <t>Sample</t>
  </si>
  <si>
    <r>
      <t>δ</t>
    </r>
    <r>
      <rPr>
        <vertAlign val="superscript"/>
        <sz val="10"/>
        <rFont val="Times New Roman"/>
      </rPr>
      <t>17</t>
    </r>
    <r>
      <rPr>
        <sz val="10"/>
        <rFont val="Times New Roman"/>
      </rPr>
      <t>O</t>
    </r>
    <r>
      <rPr>
        <vertAlign val="subscript"/>
        <sz val="10"/>
        <rFont val="Times New Roman"/>
      </rPr>
      <t>tankO2</t>
    </r>
    <r>
      <rPr>
        <vertAlign val="superscript"/>
        <sz val="10"/>
        <rFont val="Times New Roman"/>
      </rPr>
      <t>a</t>
    </r>
  </si>
  <si>
    <r>
      <t>δ</t>
    </r>
    <r>
      <rPr>
        <vertAlign val="superscript"/>
        <sz val="10"/>
        <rFont val="Times New Roman"/>
      </rPr>
      <t>18</t>
    </r>
    <r>
      <rPr>
        <sz val="10"/>
        <rFont val="Times New Roman"/>
      </rPr>
      <t>O</t>
    </r>
    <r>
      <rPr>
        <vertAlign val="subscript"/>
        <sz val="10"/>
        <rFont val="Times New Roman"/>
      </rPr>
      <t>tankO2</t>
    </r>
    <r>
      <rPr>
        <vertAlign val="superscript"/>
        <sz val="10"/>
        <rFont val="Times New Roman"/>
      </rPr>
      <t>a</t>
    </r>
  </si>
  <si>
    <r>
      <t>δ</t>
    </r>
    <r>
      <rPr>
        <vertAlign val="superscript"/>
        <sz val="10"/>
        <rFont val="Times New Roman"/>
      </rPr>
      <t>18</t>
    </r>
    <r>
      <rPr>
        <sz val="10"/>
        <rFont val="Times New Roman"/>
      </rPr>
      <t>O</t>
    </r>
    <r>
      <rPr>
        <vertAlign val="subscript"/>
        <sz val="10"/>
        <rFont val="Times New Roman"/>
      </rPr>
      <t>SMOW</t>
    </r>
    <r>
      <rPr>
        <vertAlign val="superscript"/>
        <sz val="10"/>
        <rFont val="Times New Roman"/>
      </rPr>
      <t>b</t>
    </r>
  </si>
  <si>
    <r>
      <t>δʹ</t>
    </r>
    <r>
      <rPr>
        <vertAlign val="superscript"/>
        <sz val="10"/>
        <rFont val="Times New Roman"/>
      </rPr>
      <t>17</t>
    </r>
    <r>
      <rPr>
        <sz val="10"/>
        <rFont val="Times New Roman"/>
      </rPr>
      <t>O</t>
    </r>
    <r>
      <rPr>
        <vertAlign val="subscript"/>
        <sz val="10"/>
        <rFont val="Times New Roman"/>
      </rPr>
      <t>tankO2</t>
    </r>
    <r>
      <rPr>
        <vertAlign val="superscript"/>
        <sz val="10"/>
        <rFont val="Times New Roman"/>
      </rPr>
      <t>a</t>
    </r>
  </si>
  <si>
    <r>
      <t>δʹ</t>
    </r>
    <r>
      <rPr>
        <vertAlign val="superscript"/>
        <sz val="10"/>
        <rFont val="Times New Roman"/>
      </rPr>
      <t>18</t>
    </r>
    <r>
      <rPr>
        <sz val="10"/>
        <rFont val="Times New Roman"/>
      </rPr>
      <t>O</t>
    </r>
    <r>
      <rPr>
        <vertAlign val="subscript"/>
        <sz val="10"/>
        <rFont val="Times New Roman"/>
      </rPr>
      <t>tankO2</t>
    </r>
    <r>
      <rPr>
        <vertAlign val="superscript"/>
        <sz val="10"/>
        <rFont val="Times New Roman"/>
      </rPr>
      <t>a</t>
    </r>
  </si>
  <si>
    <r>
      <t>Δ</t>
    </r>
    <r>
      <rPr>
        <vertAlign val="superscript"/>
        <sz val="10"/>
        <rFont val="Times New Roman"/>
      </rPr>
      <t>17</t>
    </r>
    <r>
      <rPr>
        <sz val="10"/>
        <rFont val="Times New Roman"/>
      </rPr>
      <t>O</t>
    </r>
    <r>
      <rPr>
        <vertAlign val="subscript"/>
        <sz val="10"/>
        <rFont val="Times New Roman"/>
      </rPr>
      <t>GMG</t>
    </r>
    <r>
      <rPr>
        <sz val="10"/>
        <rFont val="Times New Roman"/>
      </rPr>
      <t/>
    </r>
  </si>
  <si>
    <r>
      <t>(λ</t>
    </r>
    <r>
      <rPr>
        <vertAlign val="subscript"/>
        <sz val="10"/>
        <rFont val="Times New Roman"/>
      </rPr>
      <t>RL</t>
    </r>
    <r>
      <rPr>
        <sz val="10"/>
        <rFont val="Times New Roman"/>
      </rPr>
      <t>=0.529, γ</t>
    </r>
    <r>
      <rPr>
        <vertAlign val="subscript"/>
        <sz val="10"/>
        <rFont val="Times New Roman"/>
      </rPr>
      <t>RL-GMG</t>
    </r>
    <r>
      <rPr>
        <sz val="10"/>
        <rFont val="Times New Roman"/>
      </rPr>
      <t>=0.415)</t>
    </r>
  </si>
  <si>
    <t>09.03.20</t>
  </si>
  <si>
    <t>A.Alb, C1,C2</t>
    <phoneticPr fontId="2" type="noConversion"/>
  </si>
  <si>
    <t>A.Alb, C8</t>
    <phoneticPr fontId="2" type="noConversion"/>
  </si>
  <si>
    <t>09.03.23</t>
    <phoneticPr fontId="2" type="noConversion"/>
  </si>
  <si>
    <t>A.Alb, C6, C7</t>
    <phoneticPr fontId="2" type="noConversion"/>
  </si>
  <si>
    <t>A.Alb. C5</t>
    <phoneticPr fontId="2" type="noConversion"/>
  </si>
  <si>
    <t>09.03.24</t>
    <phoneticPr fontId="2" type="noConversion"/>
  </si>
  <si>
    <t>A.Alb. C4</t>
    <phoneticPr fontId="2" type="noConversion"/>
  </si>
  <si>
    <t>09.04.20</t>
    <phoneticPr fontId="2" type="noConversion"/>
  </si>
  <si>
    <t>A. Alb, B5</t>
    <phoneticPr fontId="2" type="noConversion"/>
  </si>
  <si>
    <t>09.04.21</t>
    <phoneticPr fontId="2" type="noConversion"/>
  </si>
  <si>
    <t>A. Alb. B7</t>
    <phoneticPr fontId="2" type="noConversion"/>
  </si>
  <si>
    <t>09.04.28</t>
    <phoneticPr fontId="2" type="noConversion"/>
  </si>
  <si>
    <t>A. Alb, A5</t>
    <phoneticPr fontId="2" type="noConversion"/>
  </si>
  <si>
    <t>A. Alb, A6</t>
    <phoneticPr fontId="2" type="noConversion"/>
  </si>
  <si>
    <t>09.04.29</t>
  </si>
  <si>
    <t>A. Alb, B6</t>
    <phoneticPr fontId="2" type="noConversion"/>
  </si>
  <si>
    <t>09.05.04</t>
  </si>
  <si>
    <t>A.Alb, D8</t>
    <phoneticPr fontId="2" type="noConversion"/>
  </si>
  <si>
    <t>09.05.04</t>
    <phoneticPr fontId="2" type="noConversion"/>
  </si>
  <si>
    <t>A. Alb, D9</t>
    <phoneticPr fontId="2" type="noConversion"/>
  </si>
  <si>
    <t>09.05.05</t>
  </si>
  <si>
    <t>A.Alb, E8</t>
    <phoneticPr fontId="2" type="noConversion"/>
  </si>
  <si>
    <t>09.05.06</t>
  </si>
  <si>
    <t>A. Alb, E7</t>
    <phoneticPr fontId="2" type="noConversion"/>
  </si>
  <si>
    <t>09.05.11</t>
    <phoneticPr fontId="2" type="noConversion"/>
  </si>
  <si>
    <t>09.05.12</t>
    <phoneticPr fontId="2" type="noConversion"/>
  </si>
  <si>
    <t>09.05.13</t>
    <phoneticPr fontId="2" type="noConversion"/>
  </si>
  <si>
    <t>A. Alb, B6-7</t>
    <phoneticPr fontId="2" type="noConversion"/>
  </si>
  <si>
    <t>09.05.23</t>
    <phoneticPr fontId="2" type="noConversion"/>
  </si>
  <si>
    <t>A. Albite A1&amp;A2</t>
    <phoneticPr fontId="2" type="noConversion"/>
  </si>
  <si>
    <t>09.05.25</t>
    <phoneticPr fontId="2" type="noConversion"/>
  </si>
  <si>
    <t>A. Albite B1&amp;B2</t>
    <phoneticPr fontId="2" type="noConversion"/>
  </si>
  <si>
    <t>avg</t>
  </si>
  <si>
    <t>count</t>
  </si>
  <si>
    <t>NBS28</t>
    <phoneticPr fontId="2" type="noConversion"/>
  </si>
  <si>
    <t>NBS28, A1</t>
    <phoneticPr fontId="2" type="noConversion"/>
  </si>
  <si>
    <t>09.05.12</t>
  </si>
  <si>
    <t>NBS28, A2</t>
    <phoneticPr fontId="2" type="noConversion"/>
  </si>
  <si>
    <t>NBS28, A3</t>
    <phoneticPr fontId="2" type="noConversion"/>
  </si>
  <si>
    <t>09.05.18</t>
    <phoneticPr fontId="2" type="noConversion"/>
  </si>
  <si>
    <t>09.05.19</t>
    <phoneticPr fontId="2" type="noConversion"/>
  </si>
  <si>
    <t>NBS28, B2</t>
    <phoneticPr fontId="2" type="noConversion"/>
  </si>
  <si>
    <t>09.05.22</t>
    <phoneticPr fontId="2" type="noConversion"/>
  </si>
  <si>
    <t>NBS28, C8</t>
    <phoneticPr fontId="2" type="noConversion"/>
  </si>
  <si>
    <t>NBS28, C7</t>
    <phoneticPr fontId="2" type="noConversion"/>
  </si>
  <si>
    <t>09.05.23</t>
  </si>
  <si>
    <t>NBS28, C6</t>
    <phoneticPr fontId="2" type="noConversion"/>
  </si>
  <si>
    <t>09.05.27</t>
  </si>
  <si>
    <t>NBS28, C1</t>
    <phoneticPr fontId="2" type="noConversion"/>
  </si>
  <si>
    <t>09.05.28</t>
  </si>
  <si>
    <t>NBS28, C2</t>
    <phoneticPr fontId="2" type="noConversion"/>
  </si>
  <si>
    <t>09.05.29</t>
  </si>
  <si>
    <t>NBS28, C3</t>
    <phoneticPr fontId="2" type="noConversion"/>
  </si>
  <si>
    <t>09.06.02</t>
  </si>
  <si>
    <t>NBS28, B3</t>
    <phoneticPr fontId="2" type="noConversion"/>
  </si>
  <si>
    <t>09.06.03</t>
  </si>
  <si>
    <t>09.06.04</t>
  </si>
  <si>
    <t>09.06.11</t>
    <phoneticPr fontId="2" type="noConversion"/>
  </si>
  <si>
    <t>09.06.12</t>
    <phoneticPr fontId="2" type="noConversion"/>
  </si>
  <si>
    <t>NBS28</t>
    <phoneticPr fontId="2" type="noConversion"/>
  </si>
  <si>
    <t>09.06.11</t>
    <phoneticPr fontId="2" type="noConversion"/>
  </si>
  <si>
    <t>Qz1</t>
    <phoneticPr fontId="2" type="noConversion"/>
  </si>
  <si>
    <t>Qz1, A1</t>
    <phoneticPr fontId="2" type="noConversion"/>
  </si>
  <si>
    <t>09.06.12</t>
    <phoneticPr fontId="2" type="noConversion"/>
  </si>
  <si>
    <t>Qz1, A2</t>
    <phoneticPr fontId="2" type="noConversion"/>
  </si>
  <si>
    <t>Qz1</t>
    <phoneticPr fontId="2" type="noConversion"/>
  </si>
  <si>
    <t>Qz1, A2</t>
    <phoneticPr fontId="2" type="noConversion"/>
  </si>
  <si>
    <t>Bas, E1</t>
    <phoneticPr fontId="2" type="noConversion"/>
  </si>
  <si>
    <t>09.03.23</t>
    <phoneticPr fontId="2" type="noConversion"/>
  </si>
  <si>
    <t>Bas, E3</t>
    <phoneticPr fontId="2" type="noConversion"/>
  </si>
  <si>
    <t>09.03.23</t>
    <phoneticPr fontId="2" type="noConversion"/>
  </si>
  <si>
    <t>Bas, E5</t>
    <phoneticPr fontId="2" type="noConversion"/>
  </si>
  <si>
    <t>Bas, E7</t>
    <phoneticPr fontId="2" type="noConversion"/>
  </si>
  <si>
    <t>SanCarlos_Olivine_C1</t>
    <phoneticPr fontId="2" type="noConversion"/>
  </si>
  <si>
    <t>SC, olivine</t>
    <phoneticPr fontId="2" type="noConversion"/>
  </si>
  <si>
    <t>SanCarlos_Olivine_C2</t>
    <phoneticPr fontId="2" type="noConversion"/>
  </si>
  <si>
    <t>09.04.29</t>
    <phoneticPr fontId="2" type="noConversion"/>
  </si>
  <si>
    <t>SanCarlos_Olivine_C4</t>
    <phoneticPr fontId="2" type="noConversion"/>
  </si>
  <si>
    <t>SanCarlos_Olivine_E1</t>
    <phoneticPr fontId="2" type="noConversion"/>
  </si>
  <si>
    <t>09.05.05</t>
    <phoneticPr fontId="2" type="noConversion"/>
  </si>
  <si>
    <t>SanCarlos_Olivine_F1</t>
    <phoneticPr fontId="2" type="noConversion"/>
  </si>
  <si>
    <t>SanCarlos_Olivine_E2</t>
    <phoneticPr fontId="2" type="noConversion"/>
  </si>
  <si>
    <t>SanCarlos_Olivine, E3</t>
    <phoneticPr fontId="2" type="noConversion"/>
  </si>
  <si>
    <t>09.06.09</t>
  </si>
  <si>
    <t>SC oliv, C6</t>
    <phoneticPr fontId="2" type="noConversion"/>
  </si>
  <si>
    <t>SC, olivine</t>
    <phoneticPr fontId="2" type="noConversion"/>
  </si>
  <si>
    <t>SC oliv, C4</t>
    <phoneticPr fontId="2" type="noConversion"/>
  </si>
  <si>
    <t>SanCarlos_pyroxG2</t>
    <phoneticPr fontId="2" type="noConversion"/>
  </si>
  <si>
    <t>SC pyx, D1</t>
    <phoneticPr fontId="2" type="noConversion"/>
  </si>
  <si>
    <t>UWG2</t>
    <phoneticPr fontId="2" type="noConversion"/>
  </si>
  <si>
    <t>UWG2_A1,A2</t>
    <phoneticPr fontId="2" type="noConversion"/>
  </si>
  <si>
    <t>09.03.20</t>
    <phoneticPr fontId="2" type="noConversion"/>
  </si>
  <si>
    <t>UWG2_A3</t>
    <phoneticPr fontId="2" type="noConversion"/>
  </si>
  <si>
    <t>UWG2-A6</t>
    <phoneticPr fontId="2" type="noConversion"/>
  </si>
  <si>
    <t>UWG2-A5</t>
    <phoneticPr fontId="2" type="noConversion"/>
  </si>
  <si>
    <t>09.03.24</t>
  </si>
  <si>
    <t>UWG2-A4</t>
    <phoneticPr fontId="2" type="noConversion"/>
  </si>
  <si>
    <t>UWG2</t>
    <phoneticPr fontId="2" type="noConversion"/>
  </si>
  <si>
    <t>UWG2_A1</t>
    <phoneticPr fontId="2" type="noConversion"/>
  </si>
  <si>
    <t>UWG2</t>
    <phoneticPr fontId="2" type="noConversion"/>
  </si>
  <si>
    <t>UWG2_A2</t>
    <phoneticPr fontId="2" type="noConversion"/>
  </si>
  <si>
    <t>UWG2_A1</t>
    <phoneticPr fontId="2" type="noConversion"/>
  </si>
  <si>
    <t>UWG_A2</t>
    <phoneticPr fontId="2" type="noConversion"/>
  </si>
  <si>
    <t>UWG_A3</t>
    <phoneticPr fontId="2" type="noConversion"/>
  </si>
  <si>
    <t>UWG2, D5</t>
    <phoneticPr fontId="2" type="noConversion"/>
  </si>
  <si>
    <t>UWG2, D6</t>
    <phoneticPr fontId="2" type="noConversion"/>
  </si>
  <si>
    <t>09.05.06</t>
    <phoneticPr fontId="2" type="noConversion"/>
  </si>
  <si>
    <t>UWG2, E5</t>
    <phoneticPr fontId="2" type="noConversion"/>
  </si>
  <si>
    <t>UWG2, G2</t>
    <phoneticPr fontId="2" type="noConversion"/>
  </si>
  <si>
    <t>UWG2, G5</t>
    <phoneticPr fontId="2" type="noConversion"/>
  </si>
  <si>
    <t>UWG2, A3</t>
    <phoneticPr fontId="2" type="noConversion"/>
  </si>
  <si>
    <t>09.05.19</t>
  </si>
  <si>
    <t>UWG2, B4</t>
    <phoneticPr fontId="2" type="noConversion"/>
  </si>
  <si>
    <t>UWG2, A5</t>
    <phoneticPr fontId="2" type="noConversion"/>
  </si>
  <si>
    <t>UWG2, A6</t>
    <phoneticPr fontId="2" type="noConversion"/>
  </si>
  <si>
    <t>09.05.27</t>
    <phoneticPr fontId="2" type="noConversion"/>
  </si>
  <si>
    <t>UWG2, B5</t>
    <phoneticPr fontId="2" type="noConversion"/>
  </si>
  <si>
    <t>UWG2, B6</t>
    <phoneticPr fontId="2" type="noConversion"/>
  </si>
  <si>
    <t>09.05.29</t>
    <phoneticPr fontId="2" type="noConversion"/>
  </si>
  <si>
    <t>UWG2, B7</t>
    <phoneticPr fontId="2" type="noConversion"/>
  </si>
  <si>
    <t>09.06.02</t>
    <phoneticPr fontId="2" type="noConversion"/>
  </si>
  <si>
    <t>UWG2, C2</t>
    <phoneticPr fontId="2" type="noConversion"/>
  </si>
  <si>
    <t>09.06.03</t>
    <phoneticPr fontId="2" type="noConversion"/>
  </si>
  <si>
    <t>UWG2</t>
  </si>
  <si>
    <t>UWG2, C1</t>
    <phoneticPr fontId="2" type="noConversion"/>
  </si>
  <si>
    <t>UWG2, B1</t>
    <phoneticPr fontId="2" type="noConversion"/>
  </si>
  <si>
    <t>09.06.09</t>
    <phoneticPr fontId="2" type="noConversion"/>
  </si>
  <si>
    <t>UWG2, A1</t>
    <phoneticPr fontId="2" type="noConversion"/>
  </si>
  <si>
    <t>09.06.10</t>
    <phoneticPr fontId="2" type="noConversion"/>
  </si>
  <si>
    <t>UWG2, B7</t>
    <phoneticPr fontId="2" type="noConversion"/>
  </si>
  <si>
    <t>UWG2, A4</t>
    <phoneticPr fontId="2" type="noConversion"/>
  </si>
  <si>
    <t>09.06.12</t>
  </si>
  <si>
    <t>09.05.28</t>
    <phoneticPr fontId="2" type="noConversion"/>
  </si>
  <si>
    <t>92-197, F6</t>
    <phoneticPr fontId="2" type="noConversion"/>
  </si>
  <si>
    <t>97-197qz</t>
    <phoneticPr fontId="2" type="noConversion"/>
  </si>
  <si>
    <t>92-197qtz, G6</t>
    <phoneticPr fontId="2" type="noConversion"/>
  </si>
  <si>
    <t>97-197qz</t>
    <phoneticPr fontId="2" type="noConversion"/>
  </si>
  <si>
    <t>92-197qtz, G5</t>
    <phoneticPr fontId="2" type="noConversion"/>
  </si>
  <si>
    <t>92-197qtz, F6</t>
    <phoneticPr fontId="2" type="noConversion"/>
  </si>
  <si>
    <t>AK04-08, E8</t>
    <phoneticPr fontId="2" type="noConversion"/>
  </si>
  <si>
    <t>AK04-08, E6</t>
    <phoneticPr fontId="2" type="noConversion"/>
  </si>
  <si>
    <t>AK04-08, E7</t>
    <phoneticPr fontId="2" type="noConversion"/>
  </si>
  <si>
    <t>AK04-08, E1</t>
    <phoneticPr fontId="2" type="noConversion"/>
  </si>
  <si>
    <t>AK04-08, E2</t>
    <phoneticPr fontId="2" type="noConversion"/>
  </si>
  <si>
    <t>AK04-08, F1</t>
    <phoneticPr fontId="2" type="noConversion"/>
  </si>
  <si>
    <t>AK98, G6</t>
    <phoneticPr fontId="2" type="noConversion"/>
  </si>
  <si>
    <t>AK98, G5</t>
    <phoneticPr fontId="2" type="noConversion"/>
  </si>
  <si>
    <t>AK98, G4</t>
    <phoneticPr fontId="2" type="noConversion"/>
  </si>
  <si>
    <t>09.06.02</t>
    <phoneticPr fontId="2" type="noConversion"/>
  </si>
  <si>
    <t>AK98</t>
    <phoneticPr fontId="2" type="noConversion"/>
  </si>
  <si>
    <t>AK98, D9</t>
    <phoneticPr fontId="2" type="noConversion"/>
  </si>
  <si>
    <t>AK98, E8</t>
    <phoneticPr fontId="2" type="noConversion"/>
  </si>
  <si>
    <t>AK98, D8</t>
    <phoneticPr fontId="2" type="noConversion"/>
  </si>
  <si>
    <t>GE214</t>
    <phoneticPr fontId="2" type="noConversion"/>
  </si>
  <si>
    <t>GE214, E5</t>
    <phoneticPr fontId="2" type="noConversion"/>
  </si>
  <si>
    <t>09.05.18</t>
  </si>
  <si>
    <t>GE214, A6</t>
    <phoneticPr fontId="2" type="noConversion"/>
  </si>
  <si>
    <t>GE214, B7</t>
    <phoneticPr fontId="2" type="noConversion"/>
  </si>
  <si>
    <t>09.05.27</t>
    <phoneticPr fontId="2" type="noConversion"/>
  </si>
  <si>
    <t>GE214, A1</t>
    <phoneticPr fontId="2" type="noConversion"/>
  </si>
  <si>
    <t>GE214, A2</t>
    <phoneticPr fontId="2" type="noConversion"/>
  </si>
  <si>
    <t>GE214, A3</t>
    <phoneticPr fontId="2" type="noConversion"/>
  </si>
  <si>
    <t>GE214, B6</t>
    <phoneticPr fontId="2" type="noConversion"/>
  </si>
  <si>
    <t>09.06.03</t>
    <phoneticPr fontId="2" type="noConversion"/>
  </si>
  <si>
    <t>GE214, B7</t>
    <phoneticPr fontId="2" type="noConversion"/>
  </si>
  <si>
    <t>09.06.04</t>
    <phoneticPr fontId="2" type="noConversion"/>
  </si>
  <si>
    <t>GKF-896.22</t>
    <phoneticPr fontId="2" type="noConversion"/>
  </si>
  <si>
    <t>GKF-896.22, D7</t>
    <phoneticPr fontId="2" type="noConversion"/>
  </si>
  <si>
    <t>GKF-896.22, D8</t>
    <phoneticPr fontId="2" type="noConversion"/>
  </si>
  <si>
    <t>GKF-896.22, E1</t>
    <phoneticPr fontId="2" type="noConversion"/>
  </si>
  <si>
    <t>GKF.896.22, F1</t>
    <phoneticPr fontId="2" type="noConversion"/>
  </si>
  <si>
    <t>09.05.18</t>
    <phoneticPr fontId="2" type="noConversion"/>
  </si>
  <si>
    <t>GKF-896.38</t>
    <phoneticPr fontId="2" type="noConversion"/>
  </si>
  <si>
    <t>GKF-896.38, E5</t>
    <phoneticPr fontId="2" type="noConversion"/>
  </si>
  <si>
    <t>GKF-896.38, E3</t>
    <phoneticPr fontId="2" type="noConversion"/>
  </si>
  <si>
    <t>GKF-896.38, E5</t>
    <phoneticPr fontId="2" type="noConversion"/>
  </si>
  <si>
    <t>GKF-896.51g, G1</t>
    <phoneticPr fontId="2" type="noConversion"/>
  </si>
  <si>
    <t>GKF-896.51g, F2</t>
    <phoneticPr fontId="2" type="noConversion"/>
  </si>
  <si>
    <t>GKF-896.51g, E5</t>
    <phoneticPr fontId="2" type="noConversion"/>
  </si>
  <si>
    <t>GKF.896.51g, G1</t>
    <phoneticPr fontId="2" type="noConversion"/>
  </si>
  <si>
    <t>GKF-896.51Y</t>
    <phoneticPr fontId="2" type="noConversion"/>
  </si>
  <si>
    <t>GKF-896.51Y, E7</t>
    <phoneticPr fontId="2" type="noConversion"/>
  </si>
  <si>
    <t>GKF-896.51Y, D3</t>
    <phoneticPr fontId="2" type="noConversion"/>
  </si>
  <si>
    <t>GKF-896.51Y, D2</t>
    <phoneticPr fontId="2" type="noConversion"/>
  </si>
  <si>
    <t>GKF-897.10</t>
  </si>
  <si>
    <t>GKF-897.10, F7</t>
    <phoneticPr fontId="2" type="noConversion"/>
  </si>
  <si>
    <t>GKF-897.10</t>
    <phoneticPr fontId="2" type="noConversion"/>
  </si>
  <si>
    <t>GKF-897.10, G6</t>
    <phoneticPr fontId="2" type="noConversion"/>
  </si>
  <si>
    <t>GKF-897.10</t>
    <phoneticPr fontId="2" type="noConversion"/>
  </si>
  <si>
    <t>GKF-897.10, D9</t>
    <phoneticPr fontId="2" type="noConversion"/>
  </si>
  <si>
    <t>GKF-897.10, F3</t>
    <phoneticPr fontId="2" type="noConversion"/>
  </si>
  <si>
    <t>GKF-897.42, F1</t>
    <phoneticPr fontId="2" type="noConversion"/>
  </si>
  <si>
    <t>09.04.20</t>
  </si>
  <si>
    <t>GKF-897.42, F2</t>
    <phoneticPr fontId="2" type="noConversion"/>
  </si>
  <si>
    <t>GKF-897.42, F3</t>
    <phoneticPr fontId="2" type="noConversion"/>
  </si>
  <si>
    <t>GS12, E6</t>
    <phoneticPr fontId="2" type="noConversion"/>
  </si>
  <si>
    <t>09.04.21</t>
    <phoneticPr fontId="2" type="noConversion"/>
  </si>
  <si>
    <t>GS12, E8</t>
    <phoneticPr fontId="2" type="noConversion"/>
  </si>
  <si>
    <t>09.04.21</t>
    <phoneticPr fontId="2" type="noConversion"/>
  </si>
  <si>
    <t>GS12, E7</t>
    <phoneticPr fontId="2" type="noConversion"/>
  </si>
  <si>
    <t>09.05.11</t>
    <phoneticPr fontId="2" type="noConversion"/>
  </si>
  <si>
    <t>HLBIF, C3</t>
    <phoneticPr fontId="2" type="noConversion"/>
  </si>
  <si>
    <t>09.05.13</t>
  </si>
  <si>
    <t>HLBIF</t>
    <phoneticPr fontId="2" type="noConversion"/>
  </si>
  <si>
    <t>HLBIF, C5</t>
    <phoneticPr fontId="2" type="noConversion"/>
  </si>
  <si>
    <t>HLBIF, C4</t>
    <phoneticPr fontId="2" type="noConversion"/>
  </si>
  <si>
    <t>HLR3, C1</t>
    <phoneticPr fontId="2" type="noConversion"/>
  </si>
  <si>
    <t>09.05.13</t>
    <phoneticPr fontId="2" type="noConversion"/>
  </si>
  <si>
    <t>HLR3</t>
    <phoneticPr fontId="2" type="noConversion"/>
  </si>
  <si>
    <t>HLR3, D1</t>
    <phoneticPr fontId="2" type="noConversion"/>
  </si>
  <si>
    <t>HMS2, D1</t>
    <phoneticPr fontId="2" type="noConversion"/>
  </si>
  <si>
    <t>HMS2, D2</t>
    <phoneticPr fontId="2" type="noConversion"/>
  </si>
  <si>
    <t>HMS2, D3</t>
  </si>
  <si>
    <t>IFG, G1</t>
    <phoneticPr fontId="2" type="noConversion"/>
  </si>
  <si>
    <t>IFG, G2</t>
    <phoneticPr fontId="2" type="noConversion"/>
  </si>
  <si>
    <t>IFG, G3</t>
    <phoneticPr fontId="2" type="noConversion"/>
  </si>
  <si>
    <t>IS04-06, D9</t>
    <phoneticPr fontId="2" type="noConversion"/>
  </si>
  <si>
    <t>IS04-06, D8</t>
    <phoneticPr fontId="2" type="noConversion"/>
  </si>
  <si>
    <t>IS04-06, D7</t>
    <phoneticPr fontId="2" type="noConversion"/>
  </si>
  <si>
    <t>IS04-06qz, G2</t>
    <phoneticPr fontId="2" type="noConversion"/>
  </si>
  <si>
    <t>IS04-06qz, G3</t>
    <phoneticPr fontId="2" type="noConversion"/>
  </si>
  <si>
    <t>IS04-06qz, F3</t>
    <phoneticPr fontId="2" type="noConversion"/>
  </si>
  <si>
    <t>09.06.11</t>
  </si>
  <si>
    <t>JTJB-63</t>
    <phoneticPr fontId="2" type="noConversion"/>
  </si>
  <si>
    <t>JTJB-63, E4</t>
    <phoneticPr fontId="2" type="noConversion"/>
  </si>
  <si>
    <t>JTJB-63, E5</t>
    <phoneticPr fontId="2" type="noConversion"/>
  </si>
  <si>
    <t>JTJB-63, E6</t>
    <phoneticPr fontId="2" type="noConversion"/>
  </si>
  <si>
    <t>PTKA-18, D9</t>
    <phoneticPr fontId="2" type="noConversion"/>
  </si>
  <si>
    <t>PTKA-18, E8</t>
    <phoneticPr fontId="2" type="noConversion"/>
  </si>
  <si>
    <t>PTKA-18, D8</t>
    <phoneticPr fontId="2" type="noConversion"/>
  </si>
  <si>
    <t>Qz4, B7</t>
    <phoneticPr fontId="2" type="noConversion"/>
  </si>
  <si>
    <t>Qz4, B6</t>
    <phoneticPr fontId="2" type="noConversion"/>
  </si>
  <si>
    <t>Qz5, C1</t>
    <phoneticPr fontId="2" type="noConversion"/>
  </si>
  <si>
    <t>Qz5, C2</t>
    <phoneticPr fontId="2" type="noConversion"/>
  </si>
  <si>
    <t>Qz5, C3</t>
    <phoneticPr fontId="2" type="noConversion"/>
  </si>
  <si>
    <t>Qz6, G4</t>
    <phoneticPr fontId="2" type="noConversion"/>
  </si>
  <si>
    <t>09.05.06</t>
    <phoneticPr fontId="2" type="noConversion"/>
  </si>
  <si>
    <t>Qz6, B5</t>
    <phoneticPr fontId="2" type="noConversion"/>
  </si>
  <si>
    <t>Qz6, G6</t>
    <phoneticPr fontId="2" type="noConversion"/>
  </si>
  <si>
    <t>09.05.22</t>
    <phoneticPr fontId="2" type="noConversion"/>
  </si>
  <si>
    <t>SMGR/97/2</t>
    <phoneticPr fontId="2" type="noConversion"/>
  </si>
  <si>
    <t>SMGR/97/2, D1</t>
    <phoneticPr fontId="2" type="noConversion"/>
  </si>
  <si>
    <t>SMGR/97/2, D3</t>
    <phoneticPr fontId="2" type="noConversion"/>
  </si>
  <si>
    <t>SMGR/97/2, D2</t>
    <phoneticPr fontId="2" type="noConversion"/>
  </si>
  <si>
    <t>09.05.22</t>
    <phoneticPr fontId="2" type="noConversion"/>
  </si>
  <si>
    <t>SMGR/97/5</t>
    <phoneticPr fontId="2" type="noConversion"/>
  </si>
  <si>
    <t>SMGR/97/5, F1</t>
    <phoneticPr fontId="2" type="noConversion"/>
  </si>
  <si>
    <t>SMGR/97/5, F2</t>
    <phoneticPr fontId="2" type="noConversion"/>
  </si>
  <si>
    <t>SMGR/97/5, G1</t>
    <phoneticPr fontId="2" type="noConversion"/>
  </si>
  <si>
    <t>09.06.02</t>
    <phoneticPr fontId="2" type="noConversion"/>
  </si>
  <si>
    <t>SMGR/97/5</t>
    <phoneticPr fontId="2" type="noConversion"/>
  </si>
  <si>
    <t>SMGR97/5, D5</t>
    <phoneticPr fontId="2" type="noConversion"/>
  </si>
  <si>
    <t>SMGR97/5, D6</t>
    <phoneticPr fontId="2" type="noConversion"/>
  </si>
  <si>
    <t>SMGR97/5, E5</t>
    <phoneticPr fontId="2" type="noConversion"/>
  </si>
  <si>
    <t>09.05.27</t>
    <phoneticPr fontId="2" type="noConversion"/>
  </si>
  <si>
    <t>SMGR97/7, E1</t>
    <phoneticPr fontId="2" type="noConversion"/>
  </si>
  <si>
    <t>SMGR97/7</t>
    <phoneticPr fontId="2" type="noConversion"/>
  </si>
  <si>
    <t>SMGR97/7, E3</t>
    <phoneticPr fontId="2" type="noConversion"/>
  </si>
  <si>
    <t>TBP-5B</t>
    <phoneticPr fontId="2" type="noConversion"/>
  </si>
  <si>
    <t>TBP-5B, D9</t>
    <phoneticPr fontId="2" type="noConversion"/>
  </si>
  <si>
    <t>09.05.13</t>
    <phoneticPr fontId="2" type="noConversion"/>
  </si>
  <si>
    <t>TBP-5B, E8</t>
    <phoneticPr fontId="2" type="noConversion"/>
  </si>
  <si>
    <t>TBP-5B, D8</t>
    <phoneticPr fontId="2" type="noConversion"/>
  </si>
  <si>
    <t>TDR-SKF-09001</t>
    <phoneticPr fontId="2" type="noConversion"/>
  </si>
  <si>
    <t>TDR-SKF-09001, G6</t>
    <phoneticPr fontId="2" type="noConversion"/>
  </si>
  <si>
    <t>TDR-SKF-09001, G5</t>
    <phoneticPr fontId="2" type="noConversion"/>
  </si>
  <si>
    <r>
      <t>a</t>
    </r>
    <r>
      <rPr>
        <sz val="10"/>
        <rFont val="Times New Roman"/>
      </rPr>
      <t xml:space="preserve"> Results from averages of dual inlet acquisitions with the working O</t>
    </r>
    <r>
      <rPr>
        <vertAlign val="subscript"/>
        <sz val="10"/>
        <rFont val="Times New Roman"/>
      </rPr>
      <t>2</t>
    </r>
    <r>
      <rPr>
        <sz val="10"/>
        <rFont val="Times New Roman"/>
      </rPr>
      <t xml:space="preserve"> as the reference gas, prior to any correction. Results are reported to 3 decimal points to minimize rounding errors in calculations of δ′ and Δ</t>
    </r>
    <r>
      <rPr>
        <vertAlign val="superscript"/>
        <sz val="10"/>
        <rFont val="Times New Roman"/>
      </rPr>
      <t>17</t>
    </r>
    <r>
      <rPr>
        <sz val="10"/>
        <rFont val="Times New Roman"/>
      </rPr>
      <t>O values.</t>
    </r>
  </si>
  <si>
    <r>
      <t>b</t>
    </r>
    <r>
      <rPr>
        <sz val="10"/>
        <rFont val="Times New Roman"/>
      </rPr>
      <t xml:space="preserve"> δ</t>
    </r>
    <r>
      <rPr>
        <vertAlign val="superscript"/>
        <sz val="10"/>
        <rFont val="Times New Roman"/>
      </rPr>
      <t>18</t>
    </r>
    <r>
      <rPr>
        <sz val="10"/>
        <rFont val="Times New Roman"/>
      </rPr>
      <t>O</t>
    </r>
    <r>
      <rPr>
        <vertAlign val="subscript"/>
        <sz val="10"/>
        <rFont val="Times New Roman"/>
      </rPr>
      <t>SMOW</t>
    </r>
    <r>
      <rPr>
        <sz val="10"/>
        <rFont val="Times New Roman"/>
      </rPr>
      <t xml:space="preserve"> values are standardized using 5.8‰ as the accepted δ</t>
    </r>
    <r>
      <rPr>
        <vertAlign val="superscript"/>
        <sz val="10"/>
        <rFont val="Times New Roman"/>
      </rPr>
      <t>18</t>
    </r>
    <r>
      <rPr>
        <sz val="10"/>
        <rFont val="Times New Roman"/>
      </rPr>
      <t>O</t>
    </r>
    <r>
      <rPr>
        <vertAlign val="subscript"/>
        <sz val="10"/>
        <rFont val="Times New Roman"/>
      </rPr>
      <t>SMOW</t>
    </r>
    <r>
      <rPr>
        <sz val="10"/>
        <rFont val="Times New Roman"/>
      </rPr>
      <t xml:space="preserve"> value for UWG-2, as recommended by Valley et al. (1995), using 1.0282 as the tank O</t>
    </r>
    <r>
      <rPr>
        <vertAlign val="subscript"/>
        <sz val="10"/>
        <rFont val="Times New Roman"/>
      </rPr>
      <t>2</t>
    </r>
    <r>
      <rPr>
        <sz val="10"/>
        <rFont val="Times New Roman"/>
      </rPr>
      <t xml:space="preserve">-SMOW conversion factor. </t>
    </r>
  </si>
  <si>
    <t>Table S2</t>
  </si>
  <si>
    <r>
      <t>Results of error-weighted regressions of δʹ</t>
    </r>
    <r>
      <rPr>
        <vertAlign val="superscript"/>
        <sz val="10"/>
        <color theme="1"/>
        <rFont val="Times New Roman"/>
      </rPr>
      <t>18</t>
    </r>
    <r>
      <rPr>
        <sz val="10"/>
        <color theme="1"/>
        <rFont val="Times New Roman"/>
      </rPr>
      <t>O</t>
    </r>
    <r>
      <rPr>
        <vertAlign val="subscript"/>
        <sz val="10"/>
        <color theme="1"/>
        <rFont val="Times New Roman"/>
      </rPr>
      <t>tankO2</t>
    </r>
    <r>
      <rPr>
        <sz val="10"/>
        <color theme="1"/>
        <rFont val="Times New Roman"/>
      </rPr>
      <t xml:space="preserve"> and δʹ</t>
    </r>
    <r>
      <rPr>
        <vertAlign val="superscript"/>
        <sz val="10"/>
        <color theme="1"/>
        <rFont val="Times New Roman"/>
      </rPr>
      <t>17</t>
    </r>
    <r>
      <rPr>
        <sz val="10"/>
        <color theme="1"/>
        <rFont val="Times New Roman"/>
      </rPr>
      <t>O</t>
    </r>
    <r>
      <rPr>
        <vertAlign val="subscript"/>
        <sz val="10"/>
        <color theme="1"/>
        <rFont val="Times New Roman"/>
      </rPr>
      <t>tankO2</t>
    </r>
    <r>
      <rPr>
        <sz val="10"/>
        <color theme="1"/>
        <rFont val="Times New Roman"/>
      </rPr>
      <t xml:space="preserve"> values</t>
    </r>
  </si>
  <si>
    <r>
      <t>Y-intercept (</t>
    </r>
    <r>
      <rPr>
        <sz val="10"/>
        <color theme="1"/>
        <rFont val="Symbol"/>
      </rPr>
      <t>g</t>
    </r>
    <r>
      <rPr>
        <vertAlign val="subscript"/>
        <sz val="10"/>
        <color theme="1"/>
        <rFont val="Times New Roman"/>
      </rPr>
      <t>tankO2</t>
    </r>
    <r>
      <rPr>
        <sz val="10"/>
        <color theme="1"/>
        <rFont val="Times New Roman"/>
      </rPr>
      <t>) ‰</t>
    </r>
  </si>
  <si>
    <r>
      <t>MSWD</t>
    </r>
    <r>
      <rPr>
        <vertAlign val="superscript"/>
        <sz val="10"/>
        <color theme="1"/>
        <rFont val="Times New Roman"/>
      </rPr>
      <t>a</t>
    </r>
  </si>
  <si>
    <t>MSWD expected</t>
  </si>
  <si>
    <r>
      <t>n</t>
    </r>
    <r>
      <rPr>
        <vertAlign val="superscript"/>
        <sz val="10"/>
        <color theme="1"/>
        <rFont val="Times New Roman"/>
      </rPr>
      <t>c</t>
    </r>
  </si>
  <si>
    <r>
      <t>at 95% conf</t>
    </r>
    <r>
      <rPr>
        <vertAlign val="superscript"/>
        <sz val="10"/>
        <color theme="1"/>
        <rFont val="Times New Roman"/>
      </rPr>
      <t>b</t>
    </r>
  </si>
  <si>
    <r>
      <t>δ</t>
    </r>
    <r>
      <rPr>
        <vertAlign val="superscript"/>
        <sz val="10"/>
        <color theme="1"/>
        <rFont val="Times New Roman"/>
      </rPr>
      <t>18</t>
    </r>
    <r>
      <rPr>
        <sz val="10"/>
        <color theme="1"/>
        <rFont val="Times New Roman"/>
      </rPr>
      <t>O</t>
    </r>
    <r>
      <rPr>
        <vertAlign val="subscript"/>
        <sz val="10"/>
        <color theme="1"/>
        <rFont val="Times New Roman"/>
      </rPr>
      <t>SMOW</t>
    </r>
    <r>
      <rPr>
        <sz val="10"/>
        <color theme="1"/>
        <rFont val="Times New Roman"/>
      </rPr>
      <t xml:space="preserve"> ‰</t>
    </r>
    <r>
      <rPr>
        <vertAlign val="superscript"/>
        <sz val="10"/>
        <color theme="1"/>
        <rFont val="Times New Roman"/>
      </rPr>
      <t>d</t>
    </r>
  </si>
  <si>
    <t>Archean and Phanerozoic Cherts</t>
    <phoneticPr fontId="0" type="noConversion"/>
  </si>
  <si>
    <r>
      <t>Error weighted regressions were calculated using the Isoplot 3.0 software (Ludwig, 2003). Errors were assigned to each sample material such that 1σ</t>
    </r>
    <r>
      <rPr>
        <vertAlign val="subscript"/>
        <sz val="10"/>
        <color theme="1"/>
        <rFont val="Times New Roman"/>
      </rPr>
      <t>assigned</t>
    </r>
    <r>
      <rPr>
        <sz val="10"/>
        <color theme="1"/>
        <rFont val="Times New Roman"/>
      </rPr>
      <t xml:space="preserve"> = 1σ</t>
    </r>
    <r>
      <rPr>
        <vertAlign val="subscript"/>
        <sz val="10"/>
        <color theme="1"/>
        <rFont val="Times New Roman"/>
      </rPr>
      <t xml:space="preserve">avg </t>
    </r>
    <r>
      <rPr>
        <sz val="10"/>
        <color theme="1"/>
        <rFont val="Times New Roman"/>
      </rPr>
      <t>/√n, 1σ</t>
    </r>
    <r>
      <rPr>
        <vertAlign val="subscript"/>
        <sz val="10"/>
        <color theme="1"/>
        <rFont val="Times New Roman"/>
      </rPr>
      <t>avg</t>
    </r>
    <r>
      <rPr>
        <sz val="10"/>
        <color theme="1"/>
        <rFont val="Times New Roman"/>
      </rPr>
      <t xml:space="preserve"> is the average 1σ for materials with 9 or more replicate analyses, and n is the number of replicates for a given sample. An average value of 0.833 for the error correlation (ρ), calculated for materials with 9 or more replicates, was used for all regressions, where ρ</t>
    </r>
    <r>
      <rPr>
        <vertAlign val="subscript"/>
        <sz val="10"/>
        <color theme="1"/>
        <rFont val="Times New Roman"/>
      </rPr>
      <t>x,y</t>
    </r>
    <r>
      <rPr>
        <sz val="10"/>
        <color theme="1"/>
        <rFont val="Times New Roman"/>
      </rPr>
      <t xml:space="preserve"> = cov (x, y)/σ</t>
    </r>
    <r>
      <rPr>
        <vertAlign val="subscript"/>
        <sz val="10"/>
        <color theme="1"/>
        <rFont val="Times New Roman"/>
      </rPr>
      <t>x</t>
    </r>
    <r>
      <rPr>
        <sz val="10"/>
        <color theme="1"/>
        <rFont val="Times New Roman"/>
      </rPr>
      <t>σ</t>
    </r>
    <r>
      <rPr>
        <vertAlign val="subscript"/>
        <sz val="10"/>
        <color theme="1"/>
        <rFont val="Times New Roman"/>
      </rPr>
      <t>y</t>
    </r>
    <r>
      <rPr>
        <sz val="10"/>
        <color theme="1"/>
        <rFont val="Times New Roman"/>
      </rPr>
      <t xml:space="preserve">. </t>
    </r>
  </si>
  <si>
    <r>
      <rPr>
        <vertAlign val="superscript"/>
        <sz val="10"/>
        <color theme="1"/>
        <rFont val="Times New Roman"/>
      </rPr>
      <t>a</t>
    </r>
    <r>
      <rPr>
        <sz val="10"/>
        <color theme="1"/>
        <rFont val="Times New Roman"/>
      </rPr>
      <t xml:space="preserve">MSWD parameter represents the Mean Square of Weighted Deviates and is calculated for each regression using Isoplot. It represents a measure of the ratio of the observed scatter of the points relative to the expected scatter based on the assigned 1σ errors and error correlations. If the assigned errors are the only source of scatter, the MSWD will approach unity. MSWD values much less than unity reflect either overestimated analytical errros or unrecognized error-correlations (Ludwig, 2003). A Model 1 regression was used for all regressions reported here as MSWD &lt; 1. </t>
    </r>
  </si>
  <si>
    <r>
      <rPr>
        <vertAlign val="superscript"/>
        <sz val="10"/>
        <color theme="1"/>
        <rFont val="Times New Roman"/>
      </rPr>
      <t>b</t>
    </r>
    <r>
      <rPr>
        <sz val="10"/>
        <color theme="1"/>
        <rFont val="Times New Roman"/>
      </rPr>
      <t>The expected MSWD, or reduced chi-squared, at the 95% confidence level, for n -2 degrees of freedom.</t>
    </r>
  </si>
  <si>
    <r>
      <rPr>
        <vertAlign val="superscript"/>
        <sz val="10"/>
        <color theme="1"/>
        <rFont val="Times New Roman"/>
      </rPr>
      <t>c</t>
    </r>
    <r>
      <rPr>
        <sz val="10"/>
        <color theme="1"/>
        <rFont val="Times New Roman"/>
      </rPr>
      <t>Number of data points used in the regression.</t>
    </r>
  </si>
  <si>
    <r>
      <rPr>
        <vertAlign val="superscript"/>
        <sz val="10"/>
        <color theme="1"/>
        <rFont val="Times New Roman"/>
      </rPr>
      <t>d</t>
    </r>
    <r>
      <rPr>
        <sz val="10"/>
        <color theme="1"/>
        <rFont val="Times New Roman"/>
      </rPr>
      <t xml:space="preserve">Range in </t>
    </r>
    <r>
      <rPr>
        <sz val="10"/>
        <color theme="1"/>
        <rFont val="Symbol"/>
      </rPr>
      <t>d</t>
    </r>
    <r>
      <rPr>
        <vertAlign val="superscript"/>
        <sz val="10"/>
        <color theme="1"/>
        <rFont val="Times New Roman"/>
      </rPr>
      <t>18</t>
    </r>
    <r>
      <rPr>
        <sz val="10"/>
        <color theme="1"/>
        <rFont val="Times New Roman"/>
      </rPr>
      <t>O</t>
    </r>
    <r>
      <rPr>
        <vertAlign val="subscript"/>
        <sz val="10"/>
        <color theme="1"/>
        <rFont val="Times New Roman"/>
      </rPr>
      <t>SMOW</t>
    </r>
    <r>
      <rPr>
        <sz val="10"/>
        <color theme="1"/>
        <rFont val="Times New Roman"/>
      </rPr>
      <t xml:space="preserve"> values used the regression, rounded to nearest integer.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</si>
</sst>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
  </numFmts>
  <fonts count="22" x14ac:knownFonts="1">
    <font>
      <sz val="10"/>
      <name val="Arial"/>
    </font>
    <font>
      <sz val="10"/>
      <name val="Times New Roman"/>
    </font>
    <font>
      <sz val="8"/>
      <name val="Arial"/>
    </font>
    <font>
      <sz val="10"/>
      <color indexed="12"/>
      <name val="Times New Roman"/>
    </font>
    <font>
      <i/>
      <sz val="10"/>
      <name val="Times New Roman"/>
    </font>
    <font>
      <sz val="10"/>
      <color indexed="8"/>
      <name val="Times New Roman"/>
    </font>
    <font>
      <b/>
      <i/>
      <sz val="10"/>
      <name val="Times New Roman"/>
    </font>
    <font>
      <vertAlign val="subscript"/>
      <sz val="10"/>
      <name val="Times New Roman"/>
    </font>
    <font>
      <u/>
      <sz val="10"/>
      <name val="Times New Roman"/>
    </font>
    <font>
      <sz val="10"/>
      <color indexed="10"/>
      <name val="Times New Roman"/>
    </font>
    <font>
      <b/>
      <sz val="10"/>
      <name val="Times New Roman"/>
    </font>
    <font>
      <u/>
      <sz val="10"/>
      <color theme="10"/>
      <name val="Arial"/>
    </font>
    <font>
      <u/>
      <sz val="10"/>
      <color theme="11"/>
      <name val="Arial"/>
    </font>
    <font>
      <vertAlign val="superscript"/>
      <sz val="10"/>
      <name val="Times New Roman"/>
    </font>
    <font>
      <sz val="10"/>
      <name val="Symbol"/>
    </font>
    <font>
      <sz val="10"/>
      <color theme="1"/>
      <name val="Times New Roman"/>
    </font>
    <font>
      <vertAlign val="superscript"/>
      <sz val="10"/>
      <color theme="1"/>
      <name val="Times New Roman"/>
    </font>
    <font>
      <vertAlign val="subscript"/>
      <sz val="10"/>
      <color theme="1"/>
      <name val="Times New Roman"/>
    </font>
    <font>
      <sz val="10"/>
      <color theme="1"/>
      <name val="Symbol"/>
    </font>
    <font>
      <sz val="10"/>
      <color rgb="FF0000FF"/>
      <name val="Arial"/>
    </font>
    <font>
      <sz val="10"/>
      <color rgb="FF0000FF"/>
      <name val="Times New Roman"/>
    </font>
    <font>
      <sz val="10"/>
      <color theme="1"/>
      <name val="Arial"/>
    </font>
  </fonts>
  <fills count="2">
    <fill>
      <patternFill patternType="none"/>
    </fill>
    <fill>
      <patternFill patternType="gray125"/>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13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34">
    <xf numFmtId="0" fontId="0" fillId="0" borderId="0" xfId="0"/>
    <xf numFmtId="0" fontId="1" fillId="0" borderId="0" xfId="0" applyFont="1" applyAlignment="1">
      <alignment vertical="top"/>
    </xf>
    <xf numFmtId="0" fontId="3" fillId="0" borderId="0" xfId="0" applyFont="1" applyAlignment="1">
      <alignment vertical="top"/>
    </xf>
    <xf numFmtId="0" fontId="1" fillId="0" borderId="1" xfId="0" applyFont="1" applyFill="1" applyBorder="1" applyAlignment="1">
      <alignment vertical="top"/>
    </xf>
    <xf numFmtId="0" fontId="1" fillId="0" borderId="1" xfId="0" applyFont="1" applyFill="1" applyBorder="1" applyAlignment="1">
      <alignment vertical="top" wrapText="1"/>
    </xf>
    <xf numFmtId="0" fontId="3" fillId="0" borderId="0" xfId="0" applyFont="1" applyFill="1" applyAlignment="1">
      <alignment vertical="top"/>
    </xf>
    <xf numFmtId="0" fontId="1"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vertical="top" wrapText="1"/>
    </xf>
    <xf numFmtId="1" fontId="1" fillId="0" borderId="0" xfId="0" applyNumberFormat="1" applyFont="1" applyFill="1" applyAlignment="1">
      <alignment horizontal="center" vertical="top"/>
    </xf>
    <xf numFmtId="0" fontId="1" fillId="0" borderId="0" xfId="0" applyFont="1" applyAlignment="1">
      <alignment vertical="top" wrapText="1"/>
    </xf>
    <xf numFmtId="0" fontId="1" fillId="0" borderId="0" xfId="0" applyFont="1" applyFill="1" applyAlignment="1">
      <alignment vertical="top" wrapText="1"/>
    </xf>
    <xf numFmtId="0" fontId="1" fillId="0" borderId="0" xfId="0" quotePrefix="1" applyFont="1" applyFill="1" applyAlignment="1">
      <alignment vertical="top" wrapText="1"/>
    </xf>
    <xf numFmtId="0" fontId="4" fillId="0" borderId="0" xfId="0" applyFont="1" applyAlignment="1">
      <alignment vertical="top"/>
    </xf>
    <xf numFmtId="0" fontId="4"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xf>
    <xf numFmtId="0" fontId="9" fillId="0" borderId="0" xfId="0" applyFont="1" applyFill="1" applyAlignment="1">
      <alignment vertical="top"/>
    </xf>
    <xf numFmtId="0" fontId="8" fillId="0" borderId="0" xfId="0" applyFont="1" applyFill="1" applyAlignment="1">
      <alignment vertical="top"/>
    </xf>
    <xf numFmtId="0" fontId="10" fillId="0" borderId="0" xfId="0" applyFont="1" applyAlignment="1">
      <alignment vertical="top" wrapText="1"/>
    </xf>
    <xf numFmtId="0" fontId="1" fillId="0" borderId="2" xfId="0" applyFont="1" applyFill="1" applyBorder="1" applyAlignment="1">
      <alignment vertical="top"/>
    </xf>
    <xf numFmtId="0" fontId="1" fillId="0" borderId="2" xfId="0" applyFont="1" applyBorder="1" applyAlignment="1">
      <alignment vertical="top" wrapText="1"/>
    </xf>
    <xf numFmtId="0" fontId="1" fillId="0" borderId="2" xfId="0" applyFont="1" applyFill="1" applyBorder="1" applyAlignment="1">
      <alignment vertical="top" wrapText="1"/>
    </xf>
    <xf numFmtId="0" fontId="1" fillId="0" borderId="0" xfId="0" applyFont="1"/>
    <xf numFmtId="0" fontId="3" fillId="0" borderId="0" xfId="0" applyFont="1"/>
    <xf numFmtId="0" fontId="1" fillId="0" borderId="0" xfId="0" applyFont="1" applyFill="1"/>
    <xf numFmtId="0" fontId="1" fillId="0" borderId="0" xfId="0" applyFont="1" applyFill="1" applyBorder="1" applyAlignment="1">
      <alignment vertical="top"/>
    </xf>
    <xf numFmtId="0" fontId="1" fillId="0" borderId="0" xfId="0" applyFont="1" applyBorder="1" applyAlignment="1">
      <alignment vertical="top" wrapText="1"/>
    </xf>
    <xf numFmtId="0" fontId="1" fillId="0" borderId="2" xfId="0" applyFont="1" applyFill="1" applyBorder="1" applyAlignment="1">
      <alignment vertical="top" wrapText="1"/>
    </xf>
    <xf numFmtId="0" fontId="1" fillId="0" borderId="0" xfId="0" applyFont="1" applyFill="1" applyBorder="1" applyAlignment="1">
      <alignment horizontal="center" vertical="top"/>
    </xf>
    <xf numFmtId="2" fontId="1" fillId="0" borderId="0" xfId="0" applyNumberFormat="1" applyFont="1" applyFill="1" applyBorder="1" applyAlignment="1">
      <alignment horizontal="center" vertical="top"/>
    </xf>
    <xf numFmtId="0" fontId="10" fillId="0" borderId="0" xfId="0" applyFont="1" applyFill="1" applyBorder="1" applyAlignment="1">
      <alignment vertical="top"/>
    </xf>
    <xf numFmtId="0" fontId="0" fillId="0" borderId="0" xfId="0" applyBorder="1" applyAlignment="1">
      <alignment horizontal="center" vertical="center"/>
    </xf>
    <xf numFmtId="0" fontId="1" fillId="0" borderId="3"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xf>
    <xf numFmtId="0" fontId="0" fillId="0" borderId="3" xfId="0"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2" xfId="0" applyFont="1" applyFill="1" applyBorder="1" applyAlignment="1">
      <alignment horizontal="left" vertical="top"/>
    </xf>
    <xf numFmtId="0" fontId="1" fillId="0" borderId="2" xfId="0" applyFont="1" applyFill="1" applyBorder="1" applyAlignment="1">
      <alignment horizontal="center" vertical="top"/>
    </xf>
    <xf numFmtId="164" fontId="1"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vertical="top"/>
    </xf>
    <xf numFmtId="164" fontId="1" fillId="0" borderId="0" xfId="0" applyNumberFormat="1" applyFont="1" applyFill="1" applyBorder="1" applyAlignment="1">
      <alignment vertical="top"/>
    </xf>
    <xf numFmtId="165" fontId="1" fillId="0" borderId="0" xfId="0" applyNumberFormat="1" applyFont="1" applyFill="1" applyBorder="1" applyAlignment="1">
      <alignment vertical="top"/>
    </xf>
    <xf numFmtId="0" fontId="1" fillId="0" borderId="0" xfId="0" applyFont="1" applyFill="1" applyBorder="1" applyAlignment="1">
      <alignment vertical="top" wrapText="1"/>
    </xf>
    <xf numFmtId="165" fontId="10" fillId="0" borderId="0" xfId="0" applyNumberFormat="1" applyFont="1" applyFill="1" applyBorder="1" applyAlignment="1">
      <alignment vertical="top"/>
    </xf>
    <xf numFmtId="0" fontId="1" fillId="0" borderId="0" xfId="0" applyFont="1" applyFill="1" applyBorder="1" applyAlignment="1">
      <alignment horizontal="left" vertical="top"/>
    </xf>
    <xf numFmtId="0" fontId="1" fillId="0" borderId="1" xfId="0" applyFont="1" applyFill="1" applyBorder="1" applyAlignment="1">
      <alignment vertical="top" wrapText="1"/>
    </xf>
    <xf numFmtId="0" fontId="0" fillId="0" borderId="1" xfId="0" applyBorder="1" applyAlignment="1">
      <alignment vertical="top" wrapText="1"/>
    </xf>
    <xf numFmtId="0" fontId="1" fillId="0" borderId="3" xfId="0" applyFont="1" applyFill="1" applyBorder="1" applyAlignment="1"/>
    <xf numFmtId="0" fontId="1" fillId="0" borderId="3" xfId="0" applyFont="1" applyFill="1" applyBorder="1" applyAlignment="1">
      <alignment horizontal="center"/>
    </xf>
    <xf numFmtId="0" fontId="1" fillId="0" borderId="3" xfId="0" applyFont="1" applyFill="1" applyBorder="1" applyAlignment="1">
      <alignment horizontal="center"/>
    </xf>
    <xf numFmtId="0" fontId="1" fillId="0" borderId="0" xfId="0" applyFont="1" applyFill="1" applyBorder="1" applyAlignment="1">
      <alignment horizontal="center"/>
    </xf>
    <xf numFmtId="0" fontId="0" fillId="0" borderId="0" xfId="0" applyFill="1"/>
    <xf numFmtId="0" fontId="1" fillId="0" borderId="2" xfId="0" applyFont="1" applyFill="1" applyBorder="1" applyAlignment="1">
      <alignment horizontal="center" vertical="top" wrapText="1"/>
    </xf>
    <xf numFmtId="164" fontId="1" fillId="0" borderId="0" xfId="0" applyNumberFormat="1" applyFont="1" applyFill="1" applyAlignment="1">
      <alignment horizontal="center" vertical="top"/>
    </xf>
    <xf numFmtId="2" fontId="1" fillId="0" borderId="0" xfId="0" applyNumberFormat="1" applyFont="1" applyFill="1" applyAlignment="1">
      <alignment horizontal="center" vertical="top"/>
    </xf>
    <xf numFmtId="0" fontId="1" fillId="0" borderId="0" xfId="0" applyFont="1" applyFill="1" applyAlignment="1">
      <alignment horizontal="center" vertical="top"/>
    </xf>
    <xf numFmtId="0" fontId="1" fillId="0" borderId="0" xfId="0" quotePrefix="1" applyFont="1" applyFill="1" applyAlignment="1">
      <alignment horizontal="center" vertical="top"/>
    </xf>
    <xf numFmtId="166" fontId="0" fillId="0" borderId="0" xfId="0" applyNumberFormat="1" applyFont="1" applyFill="1" applyAlignment="1">
      <alignment vertical="top"/>
    </xf>
    <xf numFmtId="0" fontId="0" fillId="0" borderId="0" xfId="0" applyFont="1" applyFill="1" applyAlignment="1">
      <alignment vertical="top"/>
    </xf>
    <xf numFmtId="2" fontId="1" fillId="0" borderId="0" xfId="0" quotePrefix="1" applyNumberFormat="1" applyFont="1" applyFill="1" applyAlignment="1">
      <alignment horizontal="center" vertical="top"/>
    </xf>
    <xf numFmtId="164" fontId="1" fillId="0" borderId="2" xfId="0" applyNumberFormat="1" applyFont="1" applyFill="1" applyBorder="1" applyAlignment="1">
      <alignment horizontal="center" vertical="top"/>
    </xf>
    <xf numFmtId="2" fontId="1" fillId="0" borderId="2" xfId="0" applyNumberFormat="1" applyFont="1" applyFill="1" applyBorder="1" applyAlignment="1">
      <alignment horizontal="center" vertical="top"/>
    </xf>
    <xf numFmtId="0" fontId="1" fillId="0" borderId="2" xfId="0" quotePrefix="1" applyFont="1" applyFill="1" applyBorder="1" applyAlignment="1">
      <alignment horizontal="center" vertical="top"/>
    </xf>
    <xf numFmtId="0" fontId="1" fillId="0" borderId="0" xfId="0" applyFont="1" applyFill="1" applyBorder="1" applyAlignment="1">
      <alignment vertical="top" wrapText="1"/>
    </xf>
    <xf numFmtId="0" fontId="0" fillId="0" borderId="0" xfId="0" applyFont="1" applyAlignment="1">
      <alignment wrapText="1"/>
    </xf>
    <xf numFmtId="0" fontId="0" fillId="0" borderId="0" xfId="0" applyFont="1" applyFill="1"/>
    <xf numFmtId="0" fontId="1" fillId="0" borderId="2" xfId="0" applyFont="1" applyFill="1" applyBorder="1" applyAlignment="1">
      <alignment vertical="top" wrapText="1"/>
    </xf>
    <xf numFmtId="0" fontId="0" fillId="0" borderId="2" xfId="0" applyBorder="1" applyAlignment="1">
      <alignment wrapText="1"/>
    </xf>
    <xf numFmtId="0" fontId="1" fillId="0" borderId="3" xfId="0" applyFont="1" applyFill="1" applyBorder="1" applyAlignment="1">
      <alignment vertical="top"/>
    </xf>
    <xf numFmtId="0" fontId="1" fillId="0" borderId="3" xfId="0" applyNumberFormat="1" applyFont="1" applyFill="1" applyBorder="1" applyAlignment="1">
      <alignment vertical="top"/>
    </xf>
    <xf numFmtId="0" fontId="1" fillId="0" borderId="3" xfId="0" applyFont="1" applyFill="1" applyBorder="1" applyAlignment="1">
      <alignment horizontal="left" vertical="top"/>
    </xf>
    <xf numFmtId="0" fontId="1" fillId="0" borderId="3" xfId="0" applyFont="1" applyFill="1" applyBorder="1" applyAlignment="1">
      <alignment horizontal="center" vertical="top"/>
    </xf>
    <xf numFmtId="0" fontId="0" fillId="0" borderId="3" xfId="0" applyBorder="1" applyAlignment="1">
      <alignment horizontal="center" vertical="top"/>
    </xf>
    <xf numFmtId="0" fontId="1" fillId="0" borderId="3" xfId="0" applyFont="1" applyFill="1" applyBorder="1" applyAlignment="1">
      <alignment horizontal="center" vertical="top"/>
    </xf>
    <xf numFmtId="0" fontId="1" fillId="0" borderId="0" xfId="0" applyNumberFormat="1" applyFont="1" applyFill="1" applyBorder="1" applyAlignment="1">
      <alignment vertical="top"/>
    </xf>
    <xf numFmtId="164" fontId="1" fillId="0" borderId="3" xfId="0" applyNumberFormat="1" applyFont="1" applyFill="1" applyBorder="1" applyAlignment="1">
      <alignment horizontal="center" vertical="top"/>
    </xf>
    <xf numFmtId="2" fontId="1" fillId="0" borderId="3" xfId="0" applyNumberFormat="1" applyFont="1" applyFill="1" applyBorder="1" applyAlignment="1">
      <alignment horizontal="center" vertical="top"/>
    </xf>
    <xf numFmtId="0" fontId="10" fillId="0" borderId="0" xfId="0" applyNumberFormat="1" applyFont="1" applyFill="1" applyBorder="1" applyAlignment="1">
      <alignment vertical="top"/>
    </xf>
    <xf numFmtId="0" fontId="10" fillId="0" borderId="0" xfId="0" applyFont="1" applyFill="1" applyBorder="1" applyAlignment="1">
      <alignment horizontal="right" vertical="top"/>
    </xf>
    <xf numFmtId="164" fontId="10" fillId="0" borderId="0" xfId="0" applyNumberFormat="1" applyFont="1" applyFill="1" applyBorder="1" applyAlignment="1">
      <alignment horizontal="center" vertical="top"/>
    </xf>
    <xf numFmtId="164" fontId="10" fillId="0" borderId="0" xfId="0" applyNumberFormat="1" applyFont="1" applyFill="1" applyBorder="1" applyAlignment="1">
      <alignment vertical="top"/>
    </xf>
    <xf numFmtId="0" fontId="10" fillId="0" borderId="0" xfId="0" applyFont="1" applyBorder="1" applyAlignment="1">
      <alignment horizontal="right" vertical="top"/>
    </xf>
    <xf numFmtId="2" fontId="10" fillId="0" borderId="0" xfId="0" applyNumberFormat="1" applyFont="1" applyFill="1" applyBorder="1" applyAlignment="1">
      <alignment horizontal="center" vertical="top"/>
    </xf>
    <xf numFmtId="2" fontId="10" fillId="0" borderId="0" xfId="0" applyNumberFormat="1" applyFont="1" applyFill="1" applyBorder="1" applyAlignment="1">
      <alignment vertical="top"/>
    </xf>
    <xf numFmtId="1" fontId="10" fillId="0" borderId="0" xfId="0" applyNumberFormat="1" applyFont="1" applyFill="1" applyBorder="1" applyAlignment="1">
      <alignment horizontal="center" vertical="top"/>
    </xf>
    <xf numFmtId="1" fontId="10" fillId="0" borderId="0" xfId="0" applyNumberFormat="1" applyFont="1" applyFill="1" applyBorder="1" applyAlignment="1">
      <alignment vertical="top"/>
    </xf>
    <xf numFmtId="0" fontId="10" fillId="0" borderId="0" xfId="0" applyFont="1" applyFill="1" applyBorder="1" applyAlignment="1">
      <alignment horizontal="center" vertical="top"/>
    </xf>
    <xf numFmtId="1" fontId="1" fillId="0" borderId="0" xfId="0" applyNumberFormat="1" applyFont="1" applyFill="1" applyBorder="1" applyAlignment="1">
      <alignment horizontal="left" vertical="top"/>
    </xf>
    <xf numFmtId="0" fontId="1" fillId="0" borderId="0" xfId="0" applyFont="1" applyAlignment="1">
      <alignment horizontal="right" vertical="top"/>
    </xf>
    <xf numFmtId="1" fontId="1" fillId="0" borderId="0" xfId="0" applyNumberFormat="1" applyFont="1" applyFill="1" applyBorder="1" applyAlignment="1">
      <alignment horizontal="center" vertical="top"/>
    </xf>
    <xf numFmtId="1" fontId="1" fillId="0" borderId="0" xfId="0" applyNumberFormat="1" applyFont="1" applyFill="1" applyBorder="1" applyAlignment="1">
      <alignment vertical="top"/>
    </xf>
    <xf numFmtId="0" fontId="1" fillId="0" borderId="0" xfId="0" applyFont="1" applyFill="1" applyBorder="1" applyAlignment="1">
      <alignment horizontal="right" vertical="top" wrapText="1"/>
    </xf>
    <xf numFmtId="0" fontId="1" fillId="0" borderId="2" xfId="0" applyNumberFormat="1" applyFont="1" applyFill="1" applyBorder="1" applyAlignment="1">
      <alignment vertical="top"/>
    </xf>
    <xf numFmtId="0" fontId="1" fillId="0" borderId="2" xfId="0" applyFont="1" applyFill="1" applyBorder="1" applyAlignment="1">
      <alignment horizontal="right" vertical="top" wrapText="1"/>
    </xf>
    <xf numFmtId="0" fontId="13" fillId="0" borderId="0" xfId="0" applyFont="1" applyFill="1" applyBorder="1" applyAlignment="1">
      <alignment vertical="top"/>
    </xf>
    <xf numFmtId="2" fontId="1" fillId="0" borderId="0" xfId="0" applyNumberFormat="1" applyFont="1" applyFill="1" applyBorder="1" applyAlignment="1">
      <alignment vertical="top"/>
    </xf>
    <xf numFmtId="0" fontId="15" fillId="0" borderId="0" xfId="0" applyFont="1" applyFill="1"/>
    <xf numFmtId="0" fontId="15" fillId="0" borderId="0" xfId="0" applyFont="1" applyFill="1" applyBorder="1"/>
    <xf numFmtId="0" fontId="15" fillId="0" borderId="3" xfId="0" applyFont="1" applyFill="1" applyBorder="1" applyAlignment="1"/>
    <xf numFmtId="0" fontId="15" fillId="0" borderId="3" xfId="0" applyFont="1" applyFill="1" applyBorder="1" applyAlignment="1">
      <alignment horizontal="center"/>
    </xf>
    <xf numFmtId="0" fontId="15" fillId="0" borderId="3" xfId="0" applyFont="1" applyFill="1" applyBorder="1" applyAlignment="1">
      <alignment wrapText="1"/>
    </xf>
    <xf numFmtId="0" fontId="15" fillId="0" borderId="3" xfId="0" applyFont="1" applyFill="1" applyBorder="1" applyAlignment="1">
      <alignment horizontal="center"/>
    </xf>
    <xf numFmtId="0" fontId="15" fillId="0" borderId="2" xfId="0" applyFont="1" applyFill="1" applyBorder="1" applyAlignment="1">
      <alignment vertical="top"/>
    </xf>
    <xf numFmtId="0" fontId="15" fillId="0" borderId="2" xfId="0" applyFont="1" applyFill="1" applyBorder="1" applyAlignment="1">
      <alignment vertical="top" wrapText="1"/>
    </xf>
    <xf numFmtId="0" fontId="15" fillId="0" borderId="2" xfId="0" applyFont="1" applyFill="1" applyBorder="1" applyAlignment="1">
      <alignment horizontal="center" vertical="top"/>
    </xf>
    <xf numFmtId="0" fontId="15" fillId="0" borderId="2" xfId="0" applyFont="1" applyFill="1" applyBorder="1" applyAlignment="1">
      <alignment horizontal="center" vertical="top" wrapText="1"/>
    </xf>
    <xf numFmtId="0" fontId="15" fillId="0" borderId="0" xfId="0" applyFont="1" applyFill="1" applyAlignment="1">
      <alignment vertical="top"/>
    </xf>
    <xf numFmtId="164" fontId="15" fillId="0" borderId="0" xfId="0" applyNumberFormat="1" applyFont="1" applyFill="1" applyAlignment="1">
      <alignment horizontal="center" vertical="top"/>
    </xf>
    <xf numFmtId="2" fontId="15" fillId="0" borderId="0" xfId="0" applyNumberFormat="1" applyFont="1" applyFill="1" applyAlignment="1">
      <alignment horizontal="center" vertical="top"/>
    </xf>
    <xf numFmtId="165" fontId="15" fillId="0" borderId="0" xfId="0" applyNumberFormat="1" applyFont="1" applyFill="1" applyAlignment="1">
      <alignment horizontal="center" vertical="top"/>
    </xf>
    <xf numFmtId="0" fontId="15" fillId="0" borderId="0" xfId="0" applyFont="1" applyFill="1" applyAlignment="1">
      <alignment horizontal="center" vertical="top"/>
    </xf>
    <xf numFmtId="0" fontId="15" fillId="0" borderId="0" xfId="0" quotePrefix="1" applyFont="1" applyFill="1" applyAlignment="1">
      <alignment horizontal="center" vertical="top"/>
    </xf>
    <xf numFmtId="0" fontId="15" fillId="0" borderId="0" xfId="0" applyFont="1" applyFill="1" applyBorder="1" applyAlignment="1">
      <alignment horizontal="center" vertical="top"/>
    </xf>
    <xf numFmtId="0" fontId="15" fillId="0" borderId="0" xfId="0" applyFont="1" applyFill="1" applyBorder="1" applyAlignment="1">
      <alignment vertical="top" wrapText="1"/>
    </xf>
    <xf numFmtId="2" fontId="15" fillId="0" borderId="0" xfId="0" quotePrefix="1" applyNumberFormat="1" applyFont="1" applyFill="1" applyAlignment="1">
      <alignment horizontal="center" vertical="top"/>
    </xf>
    <xf numFmtId="0" fontId="15" fillId="0" borderId="0" xfId="0" applyFont="1" applyBorder="1" applyAlignment="1">
      <alignment vertical="top" wrapText="1"/>
    </xf>
    <xf numFmtId="0" fontId="19" fillId="0" borderId="0" xfId="0" applyFont="1" applyFill="1" applyAlignment="1">
      <alignment vertical="top"/>
    </xf>
    <xf numFmtId="0" fontId="15" fillId="0" borderId="0" xfId="0" applyFont="1" applyFill="1" applyBorder="1" applyAlignment="1">
      <alignment vertical="top"/>
    </xf>
    <xf numFmtId="0" fontId="20" fillId="0" borderId="0" xfId="0" applyFont="1" applyFill="1" applyAlignment="1">
      <alignment vertical="top"/>
    </xf>
    <xf numFmtId="164" fontId="15" fillId="0" borderId="2" xfId="0" applyNumberFormat="1" applyFont="1" applyFill="1" applyBorder="1" applyAlignment="1">
      <alignment horizontal="center" vertical="top"/>
    </xf>
    <xf numFmtId="2" fontId="15" fillId="0" borderId="2" xfId="0" applyNumberFormat="1" applyFont="1" applyFill="1" applyBorder="1" applyAlignment="1">
      <alignment horizontal="center" vertical="top"/>
    </xf>
    <xf numFmtId="165" fontId="15" fillId="0" borderId="2" xfId="0" applyNumberFormat="1" applyFont="1" applyFill="1" applyBorder="1" applyAlignment="1">
      <alignment horizontal="center" vertical="top"/>
    </xf>
    <xf numFmtId="0" fontId="15" fillId="0" borderId="2" xfId="0" quotePrefix="1" applyFont="1" applyFill="1" applyBorder="1" applyAlignment="1">
      <alignment horizontal="center" vertical="top"/>
    </xf>
    <xf numFmtId="0" fontId="15" fillId="0" borderId="0" xfId="0" applyFont="1" applyFill="1" applyBorder="1" applyAlignment="1">
      <alignment vertical="top" wrapText="1"/>
    </xf>
    <xf numFmtId="0" fontId="21" fillId="0" borderId="0" xfId="0" applyFont="1" applyFill="1" applyBorder="1" applyAlignment="1">
      <alignment wrapText="1"/>
    </xf>
    <xf numFmtId="0" fontId="21" fillId="0" borderId="0" xfId="0" applyFont="1" applyFill="1" applyAlignment="1">
      <alignment wrapText="1"/>
    </xf>
    <xf numFmtId="0" fontId="21" fillId="0" borderId="0" xfId="0" applyFont="1" applyAlignment="1">
      <alignment wrapText="1"/>
    </xf>
    <xf numFmtId="0" fontId="15" fillId="0" borderId="2" xfId="0" applyFont="1" applyFill="1" applyBorder="1" applyAlignment="1">
      <alignment vertical="top" wrapText="1"/>
    </xf>
    <xf numFmtId="0" fontId="21" fillId="0" borderId="2" xfId="0" applyFont="1" applyBorder="1" applyAlignment="1">
      <alignment wrapText="1"/>
    </xf>
    <xf numFmtId="0" fontId="0" fillId="0" borderId="0" xfId="0" applyFill="1" applyBorder="1"/>
  </cellXfs>
  <cellStyles count="1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zoomScale="125" zoomScaleNormal="125" zoomScalePageLayoutView="125" workbookViewId="0">
      <selection activeCell="B14" sqref="B14"/>
    </sheetView>
  </sheetViews>
  <sheetFormatPr baseColWidth="10" defaultColWidth="11" defaultRowHeight="12" x14ac:dyDescent="0"/>
  <cols>
    <col min="1" max="1" width="9.83203125" style="1" customWidth="1"/>
    <col min="2" max="2" width="48.83203125" style="1" bestFit="1" customWidth="1"/>
    <col min="3" max="3" width="25.5" style="1" customWidth="1"/>
    <col min="4" max="4" width="29.1640625" style="1" customWidth="1"/>
    <col min="5" max="5" width="11" style="2"/>
    <col min="6" max="16384" width="11" style="1"/>
  </cols>
  <sheetData>
    <row r="1" spans="1:6">
      <c r="A1" s="1" t="s">
        <v>86</v>
      </c>
    </row>
    <row r="2" spans="1:6">
      <c r="A2" s="1" t="s">
        <v>119</v>
      </c>
    </row>
    <row r="3" spans="1:6" s="6" customFormat="1" ht="24">
      <c r="A3" s="3" t="s">
        <v>87</v>
      </c>
      <c r="B3" s="3" t="s">
        <v>88</v>
      </c>
      <c r="C3" s="3" t="s">
        <v>89</v>
      </c>
      <c r="D3" s="4" t="s">
        <v>114</v>
      </c>
      <c r="E3" s="5"/>
    </row>
    <row r="4" spans="1:6" s="6" customFormat="1" ht="12" customHeight="1">
      <c r="A4" s="7" t="s">
        <v>120</v>
      </c>
      <c r="B4" s="8"/>
      <c r="C4" s="7"/>
      <c r="E4" s="5"/>
      <c r="F4" s="9"/>
    </row>
    <row r="5" spans="1:6" s="6" customFormat="1" ht="24">
      <c r="A5" s="11" t="s">
        <v>90</v>
      </c>
      <c r="B5" s="10" t="s">
        <v>91</v>
      </c>
      <c r="C5" s="10" t="s">
        <v>92</v>
      </c>
      <c r="D5" s="6" t="s">
        <v>93</v>
      </c>
      <c r="E5" s="5"/>
      <c r="F5" s="9"/>
    </row>
    <row r="6" spans="1:6" s="6" customFormat="1">
      <c r="A6" s="6" t="s">
        <v>94</v>
      </c>
      <c r="B6" s="10" t="s">
        <v>95</v>
      </c>
      <c r="C6" s="10" t="s">
        <v>96</v>
      </c>
      <c r="D6" s="11" t="s">
        <v>97</v>
      </c>
      <c r="E6" s="5"/>
      <c r="F6" s="9"/>
    </row>
    <row r="7" spans="1:6" s="6" customFormat="1">
      <c r="A7" s="6" t="s">
        <v>98</v>
      </c>
      <c r="B7" s="10" t="s">
        <v>99</v>
      </c>
      <c r="C7" s="10" t="s">
        <v>100</v>
      </c>
      <c r="D7" s="12" t="s">
        <v>101</v>
      </c>
      <c r="E7" s="5"/>
      <c r="F7" s="9"/>
    </row>
    <row r="8" spans="1:6" s="6" customFormat="1">
      <c r="A8" s="6" t="s">
        <v>102</v>
      </c>
      <c r="B8" s="10" t="s">
        <v>116</v>
      </c>
      <c r="C8" s="10" t="s">
        <v>103</v>
      </c>
      <c r="D8" s="11" t="s">
        <v>104</v>
      </c>
      <c r="E8" s="5"/>
      <c r="F8" s="9"/>
    </row>
    <row r="9" spans="1:6" s="6" customFormat="1">
      <c r="A9" s="6" t="s">
        <v>105</v>
      </c>
      <c r="B9" s="10" t="s">
        <v>106</v>
      </c>
      <c r="C9" s="10" t="s">
        <v>107</v>
      </c>
      <c r="D9" s="11" t="s">
        <v>108</v>
      </c>
      <c r="E9" s="5"/>
      <c r="F9" s="9"/>
    </row>
    <row r="10" spans="1:6" s="6" customFormat="1">
      <c r="A10" s="6" t="s">
        <v>109</v>
      </c>
      <c r="B10" s="10" t="s">
        <v>117</v>
      </c>
      <c r="C10" s="10" t="s">
        <v>110</v>
      </c>
      <c r="D10" s="11" t="s">
        <v>111</v>
      </c>
      <c r="E10" s="5"/>
      <c r="F10" s="9"/>
    </row>
    <row r="11" spans="1:6" s="6" customFormat="1">
      <c r="A11" s="6" t="s">
        <v>112</v>
      </c>
      <c r="B11" s="10" t="s">
        <v>61</v>
      </c>
      <c r="C11" s="10" t="s">
        <v>62</v>
      </c>
      <c r="D11" s="12" t="s">
        <v>66</v>
      </c>
      <c r="E11" s="5"/>
    </row>
    <row r="12" spans="1:6" s="6" customFormat="1" ht="12" customHeight="1">
      <c r="A12" s="6" t="s">
        <v>67</v>
      </c>
      <c r="B12" s="15" t="s">
        <v>68</v>
      </c>
      <c r="C12" s="10" t="s">
        <v>62</v>
      </c>
      <c r="D12" s="12" t="s">
        <v>66</v>
      </c>
      <c r="E12" s="5"/>
      <c r="F12" s="9"/>
    </row>
    <row r="13" spans="1:6" s="6" customFormat="1" ht="12" customHeight="1">
      <c r="A13" s="6" t="s">
        <v>69</v>
      </c>
      <c r="B13" s="10" t="s">
        <v>72</v>
      </c>
      <c r="C13" s="10" t="s">
        <v>62</v>
      </c>
      <c r="D13" s="12" t="s">
        <v>66</v>
      </c>
      <c r="E13" s="5"/>
      <c r="F13" s="9"/>
    </row>
    <row r="14" spans="1:6" s="6" customFormat="1" ht="12" customHeight="1">
      <c r="A14" s="6" t="s">
        <v>73</v>
      </c>
      <c r="B14" s="10" t="s">
        <v>121</v>
      </c>
      <c r="C14" s="10" t="s">
        <v>62</v>
      </c>
      <c r="D14" s="12" t="s">
        <v>66</v>
      </c>
      <c r="E14" s="5"/>
      <c r="F14" s="9"/>
    </row>
    <row r="15" spans="1:6" s="6" customFormat="1" ht="12" customHeight="1">
      <c r="A15" s="6" t="s">
        <v>63</v>
      </c>
      <c r="B15" s="11" t="s">
        <v>64</v>
      </c>
      <c r="C15" s="11" t="s">
        <v>65</v>
      </c>
      <c r="D15" s="12" t="s">
        <v>66</v>
      </c>
      <c r="E15" s="5"/>
      <c r="F15" s="9"/>
    </row>
    <row r="16" spans="1:6" s="6" customFormat="1" ht="7" customHeight="1">
      <c r="B16" s="11"/>
      <c r="C16" s="11"/>
      <c r="D16" s="11"/>
      <c r="E16" s="5"/>
    </row>
    <row r="17" spans="1:6" s="6" customFormat="1" ht="12" customHeight="1">
      <c r="A17" s="13" t="s">
        <v>74</v>
      </c>
      <c r="B17" s="14"/>
      <c r="C17" s="14"/>
      <c r="D17" s="11"/>
      <c r="E17" s="5"/>
    </row>
    <row r="18" spans="1:6" s="6" customFormat="1" ht="24">
      <c r="A18" s="6" t="s">
        <v>75</v>
      </c>
      <c r="B18" s="10" t="s">
        <v>76</v>
      </c>
      <c r="C18" s="10" t="s">
        <v>77</v>
      </c>
      <c r="D18" s="11" t="s">
        <v>78</v>
      </c>
      <c r="E18" s="5"/>
      <c r="F18" s="9"/>
    </row>
    <row r="19" spans="1:6" s="6" customFormat="1" ht="24">
      <c r="A19" s="6" t="s">
        <v>79</v>
      </c>
      <c r="B19" s="10" t="s">
        <v>80</v>
      </c>
      <c r="C19" s="10" t="s">
        <v>77</v>
      </c>
      <c r="D19" s="11" t="s">
        <v>81</v>
      </c>
      <c r="E19" s="5"/>
      <c r="F19" s="9"/>
    </row>
    <row r="20" spans="1:6" s="6" customFormat="1" ht="24">
      <c r="A20" s="11" t="s">
        <v>82</v>
      </c>
      <c r="B20" s="10" t="s">
        <v>83</v>
      </c>
      <c r="C20" s="10" t="s">
        <v>77</v>
      </c>
      <c r="D20" s="11" t="s">
        <v>84</v>
      </c>
      <c r="E20" s="5"/>
    </row>
    <row r="21" spans="1:6" s="6" customFormat="1" ht="7" customHeight="1">
      <c r="B21" s="16"/>
      <c r="C21" s="14"/>
      <c r="D21" s="11"/>
      <c r="E21" s="5"/>
    </row>
    <row r="22" spans="1:6" s="6" customFormat="1">
      <c r="A22" s="13" t="s">
        <v>85</v>
      </c>
      <c r="B22" s="14"/>
      <c r="C22" s="14"/>
      <c r="D22" s="11"/>
      <c r="E22" s="5"/>
      <c r="F22" s="9"/>
    </row>
    <row r="23" spans="1:6" s="6" customFormat="1">
      <c r="A23" s="6" t="s">
        <v>31</v>
      </c>
      <c r="B23" s="10" t="s">
        <v>32</v>
      </c>
      <c r="C23" s="10" t="s">
        <v>33</v>
      </c>
      <c r="D23" s="11" t="s">
        <v>113</v>
      </c>
      <c r="E23" s="5"/>
      <c r="F23" s="9"/>
    </row>
    <row r="24" spans="1:6" s="6" customFormat="1">
      <c r="A24" s="6" t="s">
        <v>34</v>
      </c>
      <c r="B24" s="10" t="s">
        <v>35</v>
      </c>
      <c r="C24" s="10" t="s">
        <v>36</v>
      </c>
      <c r="D24" s="11" t="s">
        <v>113</v>
      </c>
      <c r="E24" s="5"/>
      <c r="F24" s="9"/>
    </row>
    <row r="25" spans="1:6" s="6" customFormat="1">
      <c r="A25" s="6" t="s">
        <v>37</v>
      </c>
      <c r="B25" s="10" t="s">
        <v>38</v>
      </c>
      <c r="C25" s="10" t="s">
        <v>39</v>
      </c>
      <c r="D25" s="11" t="s">
        <v>113</v>
      </c>
      <c r="E25" s="5"/>
      <c r="F25" s="9"/>
    </row>
    <row r="26" spans="1:6" s="6" customFormat="1">
      <c r="A26" s="6" t="s">
        <v>40</v>
      </c>
      <c r="B26" s="10" t="s">
        <v>41</v>
      </c>
      <c r="C26" s="10" t="s">
        <v>42</v>
      </c>
      <c r="D26" s="11" t="s">
        <v>113</v>
      </c>
      <c r="E26" s="5"/>
      <c r="F26" s="9"/>
    </row>
    <row r="27" spans="1:6" s="6" customFormat="1">
      <c r="A27" s="27" t="s">
        <v>43</v>
      </c>
      <c r="B27" s="28" t="s">
        <v>44</v>
      </c>
      <c r="C27" s="28" t="s">
        <v>42</v>
      </c>
      <c r="D27" s="11" t="s">
        <v>113</v>
      </c>
      <c r="E27" s="5"/>
      <c r="F27" s="9"/>
    </row>
    <row r="28" spans="1:6" s="6" customFormat="1">
      <c r="A28" s="21" t="s">
        <v>45</v>
      </c>
      <c r="B28" s="22" t="s">
        <v>44</v>
      </c>
      <c r="C28" s="22" t="s">
        <v>42</v>
      </c>
      <c r="D28" s="29" t="s">
        <v>113</v>
      </c>
      <c r="E28" s="5"/>
    </row>
    <row r="29" spans="1:6" s="6" customFormat="1">
      <c r="B29" s="11"/>
      <c r="C29" s="11"/>
      <c r="D29" s="11"/>
      <c r="E29" s="5"/>
    </row>
    <row r="30" spans="1:6">
      <c r="A30" s="1" t="s">
        <v>26</v>
      </c>
    </row>
    <row r="31" spans="1:6" s="6" customFormat="1">
      <c r="A31" s="3" t="s">
        <v>87</v>
      </c>
      <c r="B31" s="3" t="s">
        <v>88</v>
      </c>
      <c r="C31" s="3" t="s">
        <v>89</v>
      </c>
      <c r="D31" s="4" t="s">
        <v>27</v>
      </c>
      <c r="E31" s="5"/>
    </row>
    <row r="32" spans="1:6" s="6" customFormat="1" ht="12" customHeight="1">
      <c r="A32" s="13" t="s">
        <v>46</v>
      </c>
      <c r="B32" s="14"/>
      <c r="C32" s="14"/>
      <c r="D32" s="11"/>
      <c r="E32" s="5"/>
      <c r="F32" s="9"/>
    </row>
    <row r="33" spans="1:6" s="6" customFormat="1" ht="24">
      <c r="A33" s="6" t="s">
        <v>47</v>
      </c>
      <c r="B33" s="10" t="s">
        <v>28</v>
      </c>
      <c r="C33" s="10" t="s">
        <v>48</v>
      </c>
      <c r="D33" s="11" t="s">
        <v>49</v>
      </c>
      <c r="E33" s="5"/>
      <c r="F33" s="9"/>
    </row>
    <row r="34" spans="1:6" s="6" customFormat="1" ht="27" customHeight="1">
      <c r="A34" s="6" t="s">
        <v>50</v>
      </c>
      <c r="B34" s="10" t="s">
        <v>51</v>
      </c>
      <c r="C34" s="10" t="s">
        <v>52</v>
      </c>
      <c r="D34" s="11" t="s">
        <v>53</v>
      </c>
      <c r="E34" s="5"/>
    </row>
    <row r="35" spans="1:6" s="6" customFormat="1" ht="24">
      <c r="A35" s="6" t="s">
        <v>54</v>
      </c>
      <c r="B35" s="11" t="s">
        <v>55</v>
      </c>
      <c r="C35" s="11" t="s">
        <v>56</v>
      </c>
      <c r="D35" s="11" t="s">
        <v>57</v>
      </c>
      <c r="E35" s="5"/>
      <c r="F35" s="9"/>
    </row>
    <row r="36" spans="1:6" s="6" customFormat="1" ht="25" customHeight="1">
      <c r="A36" s="6" t="s">
        <v>58</v>
      </c>
      <c r="B36" s="11" t="s">
        <v>59</v>
      </c>
      <c r="C36" s="11" t="s">
        <v>60</v>
      </c>
      <c r="D36" s="11" t="s">
        <v>14</v>
      </c>
      <c r="E36" s="5"/>
      <c r="F36" s="9"/>
    </row>
    <row r="37" spans="1:6" s="6" customFormat="1" ht="24">
      <c r="A37" s="6" t="s">
        <v>15</v>
      </c>
      <c r="B37" s="10" t="s">
        <v>16</v>
      </c>
      <c r="C37" s="10" t="s">
        <v>56</v>
      </c>
      <c r="D37" s="11" t="s">
        <v>17</v>
      </c>
      <c r="E37" s="5"/>
      <c r="F37" s="9"/>
    </row>
    <row r="38" spans="1:6" ht="6" customHeight="1">
      <c r="B38" s="10"/>
      <c r="C38" s="10"/>
      <c r="D38" s="11"/>
    </row>
    <row r="39" spans="1:6" s="6" customFormat="1" ht="12" customHeight="1">
      <c r="A39" s="13" t="s">
        <v>18</v>
      </c>
      <c r="B39" s="14"/>
      <c r="C39" s="14"/>
      <c r="D39" s="11"/>
      <c r="E39" s="5"/>
    </row>
    <row r="40" spans="1:6" s="6" customFormat="1" ht="12" customHeight="1">
      <c r="A40" s="17" t="s">
        <v>19</v>
      </c>
      <c r="B40" s="16"/>
      <c r="C40" s="14"/>
      <c r="D40" s="11"/>
      <c r="E40" s="5"/>
    </row>
    <row r="41" spans="1:6" s="18" customFormat="1" ht="38" customHeight="1">
      <c r="A41" s="6" t="s">
        <v>20</v>
      </c>
      <c r="B41" s="10" t="s">
        <v>21</v>
      </c>
      <c r="C41" s="10" t="s">
        <v>22</v>
      </c>
      <c r="D41" s="11" t="s">
        <v>23</v>
      </c>
      <c r="E41" s="5"/>
      <c r="F41" s="9"/>
    </row>
    <row r="42" spans="1:6" s="18" customFormat="1" ht="60">
      <c r="A42" s="6" t="s">
        <v>24</v>
      </c>
      <c r="B42" s="10" t="s">
        <v>25</v>
      </c>
      <c r="C42" s="10" t="s">
        <v>115</v>
      </c>
      <c r="D42" s="11" t="s">
        <v>29</v>
      </c>
      <c r="E42" s="5"/>
      <c r="F42" s="9"/>
    </row>
    <row r="43" spans="1:6" s="6" customFormat="1" ht="6" customHeight="1">
      <c r="B43" s="16"/>
      <c r="C43" s="14"/>
      <c r="E43" s="5"/>
      <c r="F43" s="9"/>
    </row>
    <row r="44" spans="1:6" s="6" customFormat="1">
      <c r="A44" s="19" t="s">
        <v>30</v>
      </c>
      <c r="B44" s="20"/>
      <c r="C44" s="10"/>
      <c r="E44" s="5"/>
      <c r="F44" s="9"/>
    </row>
    <row r="45" spans="1:6" s="6" customFormat="1" ht="36">
      <c r="A45" s="6" t="s">
        <v>71</v>
      </c>
      <c r="B45" s="10" t="s">
        <v>0</v>
      </c>
      <c r="C45" s="10" t="s">
        <v>1</v>
      </c>
      <c r="D45" s="6" t="s">
        <v>2</v>
      </c>
      <c r="E45" s="5"/>
      <c r="F45" s="9"/>
    </row>
    <row r="46" spans="1:6" s="6" customFormat="1">
      <c r="A46" s="6" t="s">
        <v>3</v>
      </c>
      <c r="B46" s="10" t="s">
        <v>4</v>
      </c>
      <c r="C46" s="10" t="s">
        <v>107</v>
      </c>
      <c r="D46" s="6" t="s">
        <v>29</v>
      </c>
      <c r="E46" s="5"/>
      <c r="F46" s="9"/>
    </row>
    <row r="47" spans="1:6" s="6" customFormat="1">
      <c r="A47" s="6" t="s">
        <v>5</v>
      </c>
      <c r="B47" s="10" t="s">
        <v>6</v>
      </c>
      <c r="C47" s="10" t="s">
        <v>107</v>
      </c>
      <c r="D47" s="6" t="s">
        <v>2</v>
      </c>
      <c r="E47" s="5"/>
      <c r="F47" s="9"/>
    </row>
    <row r="48" spans="1:6" s="6" customFormat="1" ht="24">
      <c r="A48" s="6" t="s">
        <v>7</v>
      </c>
      <c r="B48" s="10" t="s">
        <v>118</v>
      </c>
      <c r="C48" s="10" t="s">
        <v>107</v>
      </c>
      <c r="D48" s="11" t="s">
        <v>8</v>
      </c>
      <c r="E48" s="5"/>
      <c r="F48" s="9"/>
    </row>
    <row r="49" spans="1:6" s="6" customFormat="1" ht="6" customHeight="1">
      <c r="B49" s="20"/>
      <c r="C49" s="10"/>
      <c r="E49" s="5"/>
      <c r="F49" s="9"/>
    </row>
    <row r="50" spans="1:6" s="6" customFormat="1">
      <c r="A50" s="19" t="s">
        <v>9</v>
      </c>
      <c r="B50" s="20"/>
      <c r="C50" s="10"/>
      <c r="E50" s="5"/>
      <c r="F50" s="9"/>
    </row>
    <row r="51" spans="1:6" s="6" customFormat="1" ht="26" customHeight="1">
      <c r="A51" s="6" t="s">
        <v>10</v>
      </c>
      <c r="B51" s="10" t="s">
        <v>11</v>
      </c>
      <c r="C51" s="10" t="s">
        <v>1</v>
      </c>
      <c r="D51" s="11" t="s">
        <v>12</v>
      </c>
      <c r="E51" s="5"/>
      <c r="F51" s="9"/>
    </row>
    <row r="52" spans="1:6" s="6" customFormat="1" ht="25" customHeight="1">
      <c r="A52" s="21" t="s">
        <v>13</v>
      </c>
      <c r="B52" s="22" t="s">
        <v>70</v>
      </c>
      <c r="C52" s="22" t="s">
        <v>1</v>
      </c>
      <c r="D52" s="23" t="s">
        <v>12</v>
      </c>
      <c r="E52" s="5"/>
      <c r="F52" s="9"/>
    </row>
    <row r="53" spans="1:6" s="6" customFormat="1">
      <c r="B53" s="1"/>
      <c r="C53" s="1"/>
      <c r="E53" s="5"/>
    </row>
    <row r="54" spans="1:6" s="24" customFormat="1">
      <c r="E54" s="25"/>
    </row>
    <row r="55" spans="1:6" s="24" customFormat="1">
      <c r="E55" s="25"/>
    </row>
    <row r="56" spans="1:6" s="24" customFormat="1">
      <c r="E56" s="25"/>
    </row>
    <row r="57" spans="1:6">
      <c r="A57" s="6"/>
      <c r="B57" s="6"/>
      <c r="C57" s="6"/>
    </row>
    <row r="58" spans="1:6">
      <c r="A58" s="26"/>
      <c r="B58" s="6"/>
      <c r="C58" s="6"/>
    </row>
    <row r="59" spans="1:6">
      <c r="A59" s="26"/>
      <c r="B59" s="6"/>
      <c r="C59" s="6"/>
    </row>
    <row r="60" spans="1:6">
      <c r="A60" s="6"/>
      <c r="B60" s="6"/>
      <c r="C60" s="6"/>
    </row>
    <row r="61" spans="1:6">
      <c r="A61" s="6"/>
      <c r="B61" s="6"/>
      <c r="C61" s="6"/>
    </row>
  </sheetData>
  <phoneticPr fontId="2" type="noConversion"/>
  <pageMargins left="0.75" right="0.75" top="1" bottom="1" header="0.5" footer="0.5"/>
  <pageSetup orientation="landscape" horizontalDpi="4294967292" verticalDpi="4294967292"/>
  <rowBreaks count="1" manualBreakCount="1">
    <brk id="29" max="16383" man="1" pt="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1"/>
  <sheetViews>
    <sheetView zoomScale="125" zoomScaleNormal="125" zoomScalePageLayoutView="125" workbookViewId="0">
      <selection activeCell="N1" sqref="N1:X1048576"/>
    </sheetView>
  </sheetViews>
  <sheetFormatPr baseColWidth="10" defaultColWidth="10.83203125" defaultRowHeight="12" x14ac:dyDescent="0"/>
  <cols>
    <col min="1" max="1" width="12.33203125" style="27" customWidth="1"/>
    <col min="2" max="2" width="17" style="27" customWidth="1"/>
    <col min="3" max="3" width="3.1640625" style="30" bestFit="1" customWidth="1"/>
    <col min="4" max="4" width="6.83203125" style="30" customWidth="1"/>
    <col min="5" max="5" width="7.1640625" style="30" customWidth="1"/>
    <col min="6" max="6" width="6.33203125" style="30" bestFit="1" customWidth="1"/>
    <col min="7" max="7" width="4.1640625" style="30" bestFit="1" customWidth="1"/>
    <col min="8" max="8" width="6.33203125" style="30" bestFit="1" customWidth="1"/>
    <col min="9" max="9" width="5" style="30" bestFit="1" customWidth="1"/>
    <col min="10" max="10" width="6.6640625" style="30" customWidth="1"/>
    <col min="11" max="11" width="5.5" style="27" bestFit="1" customWidth="1"/>
    <col min="12" max="12" width="5" style="27" bestFit="1" customWidth="1"/>
    <col min="13" max="16384" width="10.83203125" style="27"/>
  </cols>
  <sheetData>
    <row r="1" spans="1:22">
      <c r="A1" s="27" t="s">
        <v>122</v>
      </c>
    </row>
    <row r="2" spans="1:22">
      <c r="A2" s="27" t="s">
        <v>123</v>
      </c>
    </row>
    <row r="3" spans="1:22">
      <c r="J3" s="31"/>
      <c r="N3" s="32"/>
      <c r="O3" s="33"/>
      <c r="R3" s="32"/>
      <c r="V3" s="32"/>
    </row>
    <row r="4" spans="1:22" s="38" customFormat="1" ht="15" customHeight="1">
      <c r="A4" s="34" t="s">
        <v>124</v>
      </c>
      <c r="B4" s="34" t="s">
        <v>125</v>
      </c>
      <c r="C4" s="35" t="s">
        <v>126</v>
      </c>
      <c r="D4" s="35" t="s">
        <v>127</v>
      </c>
      <c r="E4" s="35" t="s">
        <v>128</v>
      </c>
      <c r="F4" s="36" t="s">
        <v>129</v>
      </c>
      <c r="G4" s="37"/>
      <c r="H4" s="36" t="s">
        <v>130</v>
      </c>
      <c r="I4" s="37"/>
      <c r="J4" s="35" t="s">
        <v>131</v>
      </c>
      <c r="K4" s="36" t="s">
        <v>132</v>
      </c>
      <c r="L4" s="37"/>
      <c r="N4" s="39"/>
      <c r="O4" s="39"/>
      <c r="P4" s="39"/>
      <c r="Q4" s="33"/>
      <c r="R4" s="39"/>
      <c r="S4" s="39"/>
      <c r="T4" s="39"/>
      <c r="V4" s="39"/>
    </row>
    <row r="5" spans="1:22">
      <c r="A5" s="40"/>
      <c r="B5" s="40"/>
      <c r="C5" s="41"/>
      <c r="D5" s="41" t="s">
        <v>133</v>
      </c>
      <c r="E5" s="41" t="s">
        <v>133</v>
      </c>
      <c r="F5" s="41" t="s">
        <v>133</v>
      </c>
      <c r="G5" s="41" t="s">
        <v>134</v>
      </c>
      <c r="H5" s="41" t="s">
        <v>133</v>
      </c>
      <c r="I5" s="41" t="s">
        <v>134</v>
      </c>
      <c r="J5" s="41" t="s">
        <v>133</v>
      </c>
      <c r="K5" s="41" t="s">
        <v>133</v>
      </c>
      <c r="L5" s="41" t="s">
        <v>134</v>
      </c>
    </row>
    <row r="6" spans="1:22" s="32" customFormat="1">
      <c r="A6" s="27" t="s">
        <v>135</v>
      </c>
      <c r="B6" s="27" t="s">
        <v>136</v>
      </c>
      <c r="C6" s="30">
        <v>4</v>
      </c>
      <c r="D6" s="31">
        <v>-3.6335000000000002</v>
      </c>
      <c r="E6" s="31">
        <v>-7.4117500000000005</v>
      </c>
      <c r="F6" s="42">
        <f t="shared" ref="F6:F40" si="0">1000*LN(D6/1000+1)</f>
        <v>-3.6401171950399656</v>
      </c>
      <c r="G6" s="31">
        <v>0.33164801001592759</v>
      </c>
      <c r="H6" s="42">
        <f t="shared" ref="H6:H40" si="1">1000*LN(E6/1000+1)</f>
        <v>-7.4393534970884705</v>
      </c>
      <c r="I6" s="31">
        <v>0.60179669367845634</v>
      </c>
      <c r="J6" s="43">
        <f t="shared" ref="J6:J40" si="2">1.0282*(E6+1000)-1000</f>
        <v>20.579238649999979</v>
      </c>
      <c r="K6" s="42">
        <v>-0.11976899999999979</v>
      </c>
      <c r="L6" s="42">
        <v>5.0324357067471681E-2</v>
      </c>
      <c r="N6" s="44"/>
      <c r="O6" s="44"/>
      <c r="P6" s="44"/>
      <c r="Q6" s="44"/>
      <c r="R6" s="27"/>
      <c r="S6" s="27"/>
      <c r="T6" s="44"/>
      <c r="V6" s="44"/>
    </row>
    <row r="7" spans="1:22" s="32" customFormat="1">
      <c r="A7" s="27" t="s">
        <v>137</v>
      </c>
      <c r="B7" s="27" t="s">
        <v>136</v>
      </c>
      <c r="C7" s="30">
        <v>3</v>
      </c>
      <c r="D7" s="31">
        <v>-3.1783333333333332</v>
      </c>
      <c r="E7" s="31">
        <v>-6.5680000000000005</v>
      </c>
      <c r="F7" s="42">
        <f t="shared" si="0"/>
        <v>-3.1833949625976481</v>
      </c>
      <c r="G7" s="31">
        <v>9.5858588550495394E-2</v>
      </c>
      <c r="H7" s="42">
        <f t="shared" si="1"/>
        <v>-6.5896642245207033</v>
      </c>
      <c r="I7" s="31">
        <v>0.19512720157367039</v>
      </c>
      <c r="J7" s="43">
        <f t="shared" si="2"/>
        <v>21.446782400000075</v>
      </c>
      <c r="K7" s="42">
        <v>-0.11188999999999982</v>
      </c>
      <c r="L7" s="42">
        <v>1.46545728533046E-2</v>
      </c>
      <c r="N7" s="44"/>
      <c r="O7" s="44"/>
      <c r="P7" s="44"/>
      <c r="Q7" s="44"/>
      <c r="R7" s="27"/>
      <c r="S7" s="27"/>
      <c r="T7" s="44"/>
      <c r="V7" s="44"/>
    </row>
    <row r="8" spans="1:22">
      <c r="A8" s="27" t="s">
        <v>43</v>
      </c>
      <c r="B8" s="27" t="s">
        <v>136</v>
      </c>
      <c r="C8" s="30">
        <v>4</v>
      </c>
      <c r="D8" s="31">
        <v>-2.9274999999999998</v>
      </c>
      <c r="E8" s="31">
        <v>-6.0612500000000002</v>
      </c>
      <c r="F8" s="42">
        <f t="shared" si="0"/>
        <v>-2.9317935096721284</v>
      </c>
      <c r="G8" s="31">
        <v>0.26762787877944444</v>
      </c>
      <c r="H8" s="42">
        <f t="shared" si="1"/>
        <v>-6.0796939424457292</v>
      </c>
      <c r="I8" s="31">
        <v>0.57061555384432316</v>
      </c>
      <c r="J8" s="43">
        <f t="shared" si="2"/>
        <v>21.967822749999982</v>
      </c>
      <c r="K8" s="42">
        <v>-0.13067999999999991</v>
      </c>
      <c r="L8" s="42">
        <v>6.7370223971397886E-2</v>
      </c>
      <c r="M8" s="45"/>
      <c r="N8" s="44"/>
      <c r="O8" s="44"/>
      <c r="P8" s="44"/>
      <c r="Q8" s="44"/>
      <c r="T8" s="44"/>
      <c r="V8" s="44"/>
    </row>
    <row r="9" spans="1:22" s="32" customFormat="1">
      <c r="A9" s="27" t="s">
        <v>37</v>
      </c>
      <c r="B9" s="27" t="s">
        <v>136</v>
      </c>
      <c r="C9" s="30">
        <v>3</v>
      </c>
      <c r="D9" s="31">
        <v>-3.5306666666666664</v>
      </c>
      <c r="E9" s="31">
        <v>-7.1903333333333324</v>
      </c>
      <c r="F9" s="42">
        <f t="shared" si="0"/>
        <v>-3.5369141798146311</v>
      </c>
      <c r="G9" s="31">
        <v>0.33300602281599129</v>
      </c>
      <c r="H9" s="42">
        <f t="shared" si="1"/>
        <v>-7.2163083677207176</v>
      </c>
      <c r="I9" s="31">
        <v>0.61209007732327259</v>
      </c>
      <c r="J9" s="43">
        <f t="shared" si="2"/>
        <v>20.806899266666619</v>
      </c>
      <c r="K9" s="42">
        <v>-0.13473599999999974</v>
      </c>
      <c r="L9" s="42">
        <v>9.9434853582947361E-3</v>
      </c>
      <c r="N9" s="44"/>
      <c r="O9" s="44"/>
      <c r="P9" s="44"/>
      <c r="Q9" s="44"/>
      <c r="R9" s="27"/>
      <c r="S9" s="27"/>
      <c r="T9" s="44"/>
      <c r="V9" s="44"/>
    </row>
    <row r="10" spans="1:22" s="32" customFormat="1">
      <c r="A10" s="27" t="s">
        <v>40</v>
      </c>
      <c r="B10" s="27" t="s">
        <v>136</v>
      </c>
      <c r="C10" s="30">
        <v>4</v>
      </c>
      <c r="D10" s="31">
        <v>-3.0987499999999999</v>
      </c>
      <c r="E10" s="31">
        <v>-6.3667499999999997</v>
      </c>
      <c r="F10" s="42">
        <f t="shared" si="0"/>
        <v>-3.1035610672150651</v>
      </c>
      <c r="G10" s="31">
        <v>0.48406123473751739</v>
      </c>
      <c r="H10" s="42">
        <f t="shared" si="1"/>
        <v>-6.3871041921431475</v>
      </c>
      <c r="I10" s="31">
        <v>0.84496371863245001</v>
      </c>
      <c r="J10" s="43">
        <f t="shared" si="2"/>
        <v>21.653707650000001</v>
      </c>
      <c r="K10" s="42">
        <v>-0.14027700000000021</v>
      </c>
      <c r="L10" s="42">
        <v>5.5165818419509502E-2</v>
      </c>
      <c r="N10" s="44"/>
      <c r="O10" s="44"/>
      <c r="P10" s="44"/>
      <c r="Q10" s="44"/>
      <c r="R10" s="27"/>
      <c r="S10" s="27"/>
      <c r="T10" s="44"/>
      <c r="V10" s="44"/>
    </row>
    <row r="11" spans="1:22">
      <c r="A11" s="27" t="s">
        <v>45</v>
      </c>
      <c r="B11" s="27" t="s">
        <v>136</v>
      </c>
      <c r="C11" s="30">
        <v>3</v>
      </c>
      <c r="D11" s="31">
        <v>-2.6673333333333336</v>
      </c>
      <c r="E11" s="31">
        <v>-5.5323333333333338</v>
      </c>
      <c r="F11" s="42">
        <f t="shared" si="0"/>
        <v>-2.6708970053001764</v>
      </c>
      <c r="G11" s="31">
        <v>1.2087681362582234E-2</v>
      </c>
      <c r="H11" s="42">
        <f t="shared" si="1"/>
        <v>-5.5476933668008099</v>
      </c>
      <c r="I11" s="31">
        <v>2.504522519043309E-2</v>
      </c>
      <c r="J11" s="43">
        <f t="shared" si="2"/>
        <v>22.511654866666731</v>
      </c>
      <c r="K11" s="42">
        <v>-0.1511079999999998</v>
      </c>
      <c r="L11" s="42">
        <v>4.5243447250069724E-3</v>
      </c>
      <c r="N11" s="44"/>
      <c r="O11" s="44"/>
      <c r="P11" s="44"/>
      <c r="Q11" s="44"/>
      <c r="T11" s="44"/>
      <c r="V11" s="44"/>
    </row>
    <row r="12" spans="1:22">
      <c r="A12" s="27" t="s">
        <v>79</v>
      </c>
      <c r="B12" s="46" t="s">
        <v>138</v>
      </c>
      <c r="C12" s="30">
        <v>3</v>
      </c>
      <c r="D12" s="31">
        <v>1.8</v>
      </c>
      <c r="E12" s="31">
        <v>2.904666666666667</v>
      </c>
      <c r="F12" s="42">
        <f t="shared" si="0"/>
        <v>1.7983819413793973</v>
      </c>
      <c r="G12" s="31">
        <v>5.8171076808702829E-2</v>
      </c>
      <c r="H12" s="42">
        <f t="shared" si="1"/>
        <v>2.9004562736662161</v>
      </c>
      <c r="I12" s="31">
        <v>9.5452721216137446E-2</v>
      </c>
      <c r="J12" s="43">
        <f t="shared" si="2"/>
        <v>31.186578266666629</v>
      </c>
      <c r="K12" s="42">
        <v>-0.15110000000000001</v>
      </c>
      <c r="L12" s="42">
        <v>1.6913524047352153E-2</v>
      </c>
      <c r="M12" s="45"/>
      <c r="N12" s="44"/>
      <c r="O12" s="44"/>
      <c r="P12" s="44"/>
      <c r="Q12" s="44"/>
      <c r="T12" s="44"/>
      <c r="V12" s="44"/>
    </row>
    <row r="13" spans="1:22" s="32" customFormat="1">
      <c r="A13" s="27" t="s">
        <v>139</v>
      </c>
      <c r="B13" s="46" t="s">
        <v>138</v>
      </c>
      <c r="C13" s="30">
        <v>3</v>
      </c>
      <c r="D13" s="31">
        <v>1.3776666666666666</v>
      </c>
      <c r="E13" s="31">
        <v>2.1</v>
      </c>
      <c r="F13" s="42">
        <f t="shared" si="0"/>
        <v>1.3767185546328315</v>
      </c>
      <c r="G13" s="31">
        <v>8.691073850369703E-2</v>
      </c>
      <c r="H13" s="42">
        <f t="shared" si="1"/>
        <v>2.0977980821461197</v>
      </c>
      <c r="I13" s="31">
        <v>0.15963372312570823</v>
      </c>
      <c r="J13" s="43">
        <f t="shared" si="2"/>
        <v>30.35922000000005</v>
      </c>
      <c r="K13" s="42">
        <v>-0.14784200000000003</v>
      </c>
      <c r="L13" s="42">
        <v>9.6698859186038939E-3</v>
      </c>
      <c r="N13" s="44"/>
      <c r="O13" s="44"/>
      <c r="P13" s="44"/>
      <c r="Q13" s="44"/>
      <c r="R13" s="27"/>
      <c r="S13" s="27"/>
      <c r="T13" s="44"/>
      <c r="V13" s="44"/>
    </row>
    <row r="14" spans="1:22" s="32" customFormat="1">
      <c r="A14" s="27" t="s">
        <v>82</v>
      </c>
      <c r="B14" s="10" t="s">
        <v>140</v>
      </c>
      <c r="C14" s="30">
        <v>2</v>
      </c>
      <c r="D14" s="31">
        <v>3.327</v>
      </c>
      <c r="E14" s="31">
        <v>5.7539999999999996</v>
      </c>
      <c r="F14" s="42">
        <f t="shared" si="0"/>
        <v>3.3214777803933435</v>
      </c>
      <c r="G14" s="31">
        <v>4.933334267207589E-2</v>
      </c>
      <c r="H14" s="42">
        <f t="shared" si="1"/>
        <v>5.7375089713457248</v>
      </c>
      <c r="I14" s="31">
        <v>8.2961241293366808E-2</v>
      </c>
      <c r="J14" s="43">
        <f t="shared" si="2"/>
        <v>34.116262799999959</v>
      </c>
      <c r="K14" s="42">
        <v>-0.12940200000000024</v>
      </c>
      <c r="L14" s="42">
        <v>5.4468460278847925E-3</v>
      </c>
      <c r="M14" s="47"/>
      <c r="N14" s="44"/>
      <c r="O14" s="44"/>
      <c r="P14" s="44"/>
      <c r="Q14" s="44"/>
      <c r="R14" s="27"/>
      <c r="S14" s="27"/>
      <c r="T14" s="44"/>
      <c r="V14" s="44"/>
    </row>
    <row r="15" spans="1:22" ht="24">
      <c r="A15" s="27" t="s">
        <v>141</v>
      </c>
      <c r="B15" s="46" t="s">
        <v>142</v>
      </c>
      <c r="C15" s="30">
        <v>3</v>
      </c>
      <c r="D15" s="31">
        <v>-9.9233333333333338</v>
      </c>
      <c r="E15" s="31">
        <v>-19.492333333333335</v>
      </c>
      <c r="F15" s="42">
        <f t="shared" si="0"/>
        <v>-9.9728977744657534</v>
      </c>
      <c r="G15" s="31">
        <v>0.24092296030635921</v>
      </c>
      <c r="H15" s="42">
        <f t="shared" si="1"/>
        <v>-19.684814236410784</v>
      </c>
      <c r="I15" s="31">
        <v>0.45435671412935369</v>
      </c>
      <c r="J15" s="43">
        <f t="shared" si="2"/>
        <v>8.1579828666666572</v>
      </c>
      <c r="K15" s="42">
        <v>2.5365000000000748E-2</v>
      </c>
      <c r="L15" s="42">
        <v>5.821665802005347E-2</v>
      </c>
      <c r="N15" s="44"/>
      <c r="O15" s="44"/>
      <c r="P15" s="44"/>
      <c r="Q15" s="44"/>
      <c r="T15" s="44"/>
      <c r="V15" s="44"/>
    </row>
    <row r="16" spans="1:22" s="32" customFormat="1" ht="24">
      <c r="A16" s="27" t="s">
        <v>143</v>
      </c>
      <c r="B16" s="46" t="s">
        <v>142</v>
      </c>
      <c r="C16" s="30">
        <v>2</v>
      </c>
      <c r="D16" s="31">
        <v>-9.4169999999999998</v>
      </c>
      <c r="E16" s="31">
        <v>-18.500999999999998</v>
      </c>
      <c r="F16" s="42">
        <f t="shared" si="0"/>
        <v>-9.461620291630723</v>
      </c>
      <c r="G16" s="31">
        <v>3.711910322517286E-2</v>
      </c>
      <c r="H16" s="42">
        <f t="shared" si="1"/>
        <v>-18.674284114841281</v>
      </c>
      <c r="I16" s="42">
        <v>1.4408711189860214E-3</v>
      </c>
      <c r="J16" s="43">
        <f t="shared" si="2"/>
        <v>9.1772717999999713</v>
      </c>
      <c r="K16" s="42">
        <v>1.5460000000011576E-3</v>
      </c>
      <c r="L16" s="42">
        <v>3.6356882403229547E-2</v>
      </c>
      <c r="N16" s="44"/>
      <c r="O16" s="44"/>
      <c r="P16" s="44"/>
      <c r="Q16" s="44"/>
      <c r="R16" s="27"/>
      <c r="S16" s="27"/>
      <c r="T16" s="44"/>
      <c r="V16" s="44"/>
    </row>
    <row r="17" spans="1:22" s="32" customFormat="1">
      <c r="A17" s="27" t="s">
        <v>71</v>
      </c>
      <c r="B17" s="46" t="s">
        <v>144</v>
      </c>
      <c r="C17" s="30">
        <v>3</v>
      </c>
      <c r="D17" s="31">
        <v>-8.6846666666666668</v>
      </c>
      <c r="E17" s="31">
        <v>-17.077999999999999</v>
      </c>
      <c r="F17" s="42">
        <f t="shared" si="0"/>
        <v>-8.7225981588130654</v>
      </c>
      <c r="G17" s="31">
        <v>0.50763967682644728</v>
      </c>
      <c r="H17" s="42">
        <f t="shared" si="1"/>
        <v>-17.225510915104877</v>
      </c>
      <c r="I17" s="31">
        <v>0.9530765590975766</v>
      </c>
      <c r="J17" s="43">
        <f t="shared" si="2"/>
        <v>10.640400399999976</v>
      </c>
      <c r="K17" s="42">
        <v>-2.5446000000000524E-2</v>
      </c>
      <c r="L17" s="42">
        <v>4.6163336774416985E-3</v>
      </c>
      <c r="N17" s="44"/>
      <c r="O17" s="44"/>
      <c r="P17" s="44"/>
      <c r="Q17" s="44"/>
      <c r="R17" s="27"/>
      <c r="S17" s="27"/>
      <c r="T17" s="44"/>
      <c r="V17" s="44"/>
    </row>
    <row r="18" spans="1:22">
      <c r="A18" s="27" t="s">
        <v>145</v>
      </c>
      <c r="B18" s="46" t="s">
        <v>144</v>
      </c>
      <c r="C18" s="30">
        <v>3</v>
      </c>
      <c r="D18" s="31">
        <v>-7.3536666666666664</v>
      </c>
      <c r="E18" s="31">
        <v>-14.577333333333334</v>
      </c>
      <c r="F18" s="42">
        <f t="shared" si="0"/>
        <v>-7.3808381620872083</v>
      </c>
      <c r="G18" s="31">
        <v>3.1251278222814038E-2</v>
      </c>
      <c r="H18" s="42">
        <f t="shared" si="1"/>
        <v>-14.684626633614275</v>
      </c>
      <c r="I18" s="31">
        <v>5.7274536390106927E-2</v>
      </c>
      <c r="J18" s="43">
        <f t="shared" si="2"/>
        <v>13.211585866666724</v>
      </c>
      <c r="K18" s="42">
        <v>-2.7634999999999188E-2</v>
      </c>
      <c r="L18" s="42">
        <v>2.0695182331534456E-2</v>
      </c>
      <c r="N18" s="44"/>
      <c r="O18" s="44"/>
      <c r="P18" s="44"/>
      <c r="Q18" s="44"/>
      <c r="T18" s="44"/>
      <c r="V18" s="44"/>
    </row>
    <row r="19" spans="1:22" s="32" customFormat="1">
      <c r="A19" s="27" t="s">
        <v>146</v>
      </c>
      <c r="B19" s="46" t="s">
        <v>144</v>
      </c>
      <c r="C19" s="30">
        <v>6</v>
      </c>
      <c r="D19" s="31">
        <v>-7.0094999999999992</v>
      </c>
      <c r="E19" s="31">
        <v>-13.928000000000003</v>
      </c>
      <c r="F19" s="42">
        <f t="shared" si="0"/>
        <v>-7.0341819515096704</v>
      </c>
      <c r="G19" s="31">
        <v>0.14182227325583463</v>
      </c>
      <c r="H19" s="42">
        <f t="shared" si="1"/>
        <v>-14.025904733127732</v>
      </c>
      <c r="I19" s="31">
        <v>0.27778103349170874</v>
      </c>
      <c r="J19" s="43">
        <f t="shared" si="2"/>
        <v>13.879230399999983</v>
      </c>
      <c r="K19" s="42">
        <v>-2.9245999999999661E-2</v>
      </c>
      <c r="L19" s="42">
        <v>3.4775377193993671E-2</v>
      </c>
      <c r="N19" s="44"/>
      <c r="O19" s="44"/>
      <c r="P19" s="44"/>
      <c r="Q19" s="44"/>
      <c r="R19" s="27"/>
      <c r="S19" s="27"/>
      <c r="T19" s="44"/>
      <c r="V19" s="44"/>
    </row>
    <row r="20" spans="1:22" s="32" customFormat="1">
      <c r="A20" s="27" t="s">
        <v>147</v>
      </c>
      <c r="B20" s="46" t="s">
        <v>144</v>
      </c>
      <c r="C20" s="30">
        <v>6</v>
      </c>
      <c r="D20" s="31">
        <v>-7.7481666666666662</v>
      </c>
      <c r="E20" s="31">
        <v>-15.330500000000001</v>
      </c>
      <c r="F20" s="42">
        <f t="shared" si="0"/>
        <v>-7.7783396680278996</v>
      </c>
      <c r="G20" s="31">
        <v>3.7363876249418358E-2</v>
      </c>
      <c r="H20" s="42">
        <f t="shared" si="1"/>
        <v>-15.449227108762265</v>
      </c>
      <c r="I20" s="31">
        <v>5.8723969915168421E-2</v>
      </c>
      <c r="J20" s="43">
        <f t="shared" si="2"/>
        <v>12.437179899999933</v>
      </c>
      <c r="K20" s="42">
        <v>-2.0478999999999914E-2</v>
      </c>
      <c r="L20" s="42">
        <v>3.5774942856586528E-2</v>
      </c>
      <c r="N20" s="44"/>
      <c r="O20" s="44"/>
      <c r="P20" s="44"/>
      <c r="Q20" s="44"/>
      <c r="R20" s="27"/>
      <c r="S20" s="27"/>
      <c r="T20" s="44"/>
      <c r="V20" s="44"/>
    </row>
    <row r="21" spans="1:22">
      <c r="A21" s="27" t="s">
        <v>148</v>
      </c>
      <c r="B21" s="46" t="s">
        <v>144</v>
      </c>
      <c r="C21" s="30">
        <v>6</v>
      </c>
      <c r="D21" s="31">
        <v>-7.5653333333333324</v>
      </c>
      <c r="E21" s="31">
        <v>-14.980166666666667</v>
      </c>
      <c r="F21" s="42">
        <f t="shared" si="0"/>
        <v>-7.5940956235900936</v>
      </c>
      <c r="G21" s="31">
        <v>9.8918137930171582E-2</v>
      </c>
      <c r="H21" s="42">
        <f t="shared" si="1"/>
        <v>-15.093502648971718</v>
      </c>
      <c r="I21" s="31">
        <v>0.15071560268857812</v>
      </c>
      <c r="J21" s="43">
        <f t="shared" si="2"/>
        <v>12.797392633333288</v>
      </c>
      <c r="K21" s="42">
        <v>-2.4274000000000129E-2</v>
      </c>
      <c r="L21" s="42">
        <v>2.9142163095640647E-2</v>
      </c>
      <c r="N21" s="44"/>
      <c r="O21" s="44"/>
      <c r="P21" s="44"/>
      <c r="Q21" s="44"/>
      <c r="T21" s="44"/>
      <c r="V21" s="44"/>
    </row>
    <row r="22" spans="1:22" s="32" customFormat="1">
      <c r="A22" s="27" t="s">
        <v>149</v>
      </c>
      <c r="B22" s="27" t="s">
        <v>150</v>
      </c>
      <c r="C22" s="30">
        <v>3</v>
      </c>
      <c r="D22" s="31">
        <v>-10.356333333333334</v>
      </c>
      <c r="E22" s="31">
        <v>-20.174333333333333</v>
      </c>
      <c r="F22" s="42">
        <f>1000*LN(D22/1000+1)</f>
        <v>-10.410333304741382</v>
      </c>
      <c r="G22" s="31">
        <v>3.1670370195302597E-2</v>
      </c>
      <c r="H22" s="42">
        <f>1000*LN(E22/1000+1)</f>
        <v>-20.380614298490489</v>
      </c>
      <c r="I22" s="31">
        <v>2.9743451696789554E-2</v>
      </c>
      <c r="J22" s="43">
        <f>1.0282*(E22+1000)-1000</f>
        <v>7.4567504666666764</v>
      </c>
      <c r="K22" s="42">
        <v>-4.345099999999924E-2</v>
      </c>
      <c r="L22" s="42">
        <v>1.6210408857416345E-2</v>
      </c>
      <c r="N22" s="44"/>
      <c r="O22" s="44"/>
      <c r="P22" s="44"/>
      <c r="Q22" s="44"/>
      <c r="R22" s="27"/>
      <c r="S22" s="27"/>
      <c r="T22" s="44"/>
      <c r="V22" s="44"/>
    </row>
    <row r="23" spans="1:22" s="32" customFormat="1">
      <c r="A23" s="27" t="s">
        <v>151</v>
      </c>
      <c r="B23" s="27" t="s">
        <v>150</v>
      </c>
      <c r="C23" s="30">
        <v>3</v>
      </c>
      <c r="D23" s="31">
        <v>-8.4553333333333338</v>
      </c>
      <c r="E23" s="31">
        <v>-16.641333333333336</v>
      </c>
      <c r="F23" s="42">
        <f>1000*LN(D23/1000+1)</f>
        <v>-8.4912824488225649</v>
      </c>
      <c r="G23" s="31">
        <v>0.40524726293524743</v>
      </c>
      <c r="H23" s="42">
        <v>-16.781546356803002</v>
      </c>
      <c r="I23" s="31">
        <v>0.75587304857977577</v>
      </c>
      <c r="J23" s="43">
        <f>1.0282*(E23+1000)-1000</f>
        <v>11.089381066666647</v>
      </c>
      <c r="K23" s="42">
        <v>-2.8321999999997516E-2</v>
      </c>
      <c r="L23" s="42">
        <v>5.4495016068494256E-3</v>
      </c>
      <c r="N23" s="44"/>
      <c r="O23" s="44"/>
      <c r="P23" s="44"/>
      <c r="Q23" s="44"/>
      <c r="R23" s="27"/>
      <c r="S23" s="27"/>
      <c r="T23" s="44"/>
      <c r="V23" s="44"/>
    </row>
    <row r="24" spans="1:22">
      <c r="A24" s="27" t="s">
        <v>152</v>
      </c>
      <c r="B24" s="27" t="s">
        <v>150</v>
      </c>
      <c r="C24" s="30">
        <v>3</v>
      </c>
      <c r="D24" s="31">
        <v>-7.2353333333333332</v>
      </c>
      <c r="E24" s="31">
        <v>-14.348666666666666</v>
      </c>
      <c r="F24" s="42">
        <f>1000*LN(D24/1000+1)</f>
        <v>-7.2616353033607774</v>
      </c>
      <c r="G24" s="31">
        <v>6.5172261327527611E-2</v>
      </c>
      <c r="H24" s="42">
        <f>1000*LN(E24/1000+1)</f>
        <v>-14.45260422583811</v>
      </c>
      <c r="I24" s="31">
        <v>7.3980859295468701E-2</v>
      </c>
      <c r="J24" s="43">
        <f>1.0282*(E24+1000)-1000</f>
        <v>13.446700933333318</v>
      </c>
      <c r="K24" s="42">
        <v>-3.1362999999999808E-2</v>
      </c>
      <c r="L24" s="42">
        <v>2.9233128744487181E-2</v>
      </c>
      <c r="N24" s="44"/>
      <c r="O24" s="44"/>
      <c r="P24" s="44"/>
      <c r="Q24" s="44"/>
      <c r="T24" s="44"/>
      <c r="V24" s="44"/>
    </row>
    <row r="25" spans="1:22" s="32" customFormat="1">
      <c r="A25" s="27" t="s">
        <v>47</v>
      </c>
      <c r="B25" s="46" t="s">
        <v>153</v>
      </c>
      <c r="C25" s="30">
        <v>3</v>
      </c>
      <c r="D25" s="31">
        <v>-8.3663333333333334</v>
      </c>
      <c r="E25" s="31">
        <v>-16.510666666666665</v>
      </c>
      <c r="F25" s="42">
        <f t="shared" si="0"/>
        <v>-8.4015275351430052</v>
      </c>
      <c r="G25" s="31">
        <v>0.29582660989603848</v>
      </c>
      <c r="H25" s="42">
        <f t="shared" si="1"/>
        <v>-16.648486831223998</v>
      </c>
      <c r="I25" s="31">
        <v>0.46026459409631199</v>
      </c>
      <c r="J25" s="43">
        <f t="shared" si="2"/>
        <v>11.223732533333305</v>
      </c>
      <c r="K25" s="42">
        <v>-1.0207999999998663E-2</v>
      </c>
      <c r="L25" s="42">
        <v>5.2673911553486191E-2</v>
      </c>
      <c r="N25" s="44"/>
      <c r="O25" s="44"/>
      <c r="P25" s="44"/>
      <c r="Q25" s="44"/>
      <c r="R25" s="27"/>
      <c r="S25" s="27"/>
      <c r="T25" s="44"/>
      <c r="V25" s="44"/>
    </row>
    <row r="26" spans="1:22" s="32" customFormat="1">
      <c r="A26" s="27" t="s">
        <v>154</v>
      </c>
      <c r="B26" s="46" t="s">
        <v>153</v>
      </c>
      <c r="C26" s="30">
        <v>2</v>
      </c>
      <c r="D26" s="31">
        <v>-7.173</v>
      </c>
      <c r="E26" s="31">
        <v>-14.141</v>
      </c>
      <c r="F26" s="42">
        <f t="shared" si="0"/>
        <v>-7.1988496517081328</v>
      </c>
      <c r="G26" s="31">
        <v>0.23360668710528307</v>
      </c>
      <c r="H26" s="42">
        <f t="shared" si="1"/>
        <v>-14.241936633664103</v>
      </c>
      <c r="I26" s="31">
        <v>0.44326014681946424</v>
      </c>
      <c r="J26" s="43">
        <f t="shared" si="2"/>
        <v>13.66022380000004</v>
      </c>
      <c r="K26" s="42">
        <v>-7.9981999999999331E-2</v>
      </c>
      <c r="L26" s="42">
        <v>8.7793056221359671E-4</v>
      </c>
      <c r="N26" s="44"/>
      <c r="O26" s="44"/>
      <c r="P26" s="44"/>
      <c r="Q26" s="44"/>
      <c r="R26" s="27"/>
      <c r="S26" s="27"/>
      <c r="T26" s="44"/>
      <c r="V26" s="44"/>
    </row>
    <row r="27" spans="1:22">
      <c r="A27" s="27" t="s">
        <v>54</v>
      </c>
      <c r="B27" s="46" t="s">
        <v>155</v>
      </c>
      <c r="C27" s="30">
        <v>3</v>
      </c>
      <c r="D27" s="31">
        <v>-6.4829999999999997</v>
      </c>
      <c r="E27" s="31">
        <v>-12.862666666666664</v>
      </c>
      <c r="F27" s="42">
        <f t="shared" si="0"/>
        <v>-6.5041059137116655</v>
      </c>
      <c r="G27" s="31">
        <v>7.1120883251035535E-2</v>
      </c>
      <c r="H27" s="42">
        <f t="shared" si="1"/>
        <v>-12.946107046335619</v>
      </c>
      <c r="I27" s="31">
        <v>0.12329651276335386</v>
      </c>
      <c r="J27" s="43">
        <f t="shared" si="2"/>
        <v>14.974606133333396</v>
      </c>
      <c r="K27" s="42">
        <v>-7.0565999999999462E-2</v>
      </c>
      <c r="L27" s="42">
        <v>8.125775306347149E-3</v>
      </c>
      <c r="N27" s="44"/>
      <c r="O27" s="44"/>
      <c r="P27" s="44"/>
      <c r="Q27" s="44"/>
      <c r="T27" s="44"/>
      <c r="V27" s="44"/>
    </row>
    <row r="28" spans="1:22" s="32" customFormat="1">
      <c r="A28" s="27" t="s">
        <v>58</v>
      </c>
      <c r="B28" s="46" t="s">
        <v>155</v>
      </c>
      <c r="C28" s="30">
        <v>3</v>
      </c>
      <c r="D28" s="31">
        <v>-14.558</v>
      </c>
      <c r="E28" s="31">
        <v>-28.088333333333335</v>
      </c>
      <c r="F28" s="42">
        <f t="shared" si="0"/>
        <v>-14.66500749521175</v>
      </c>
      <c r="G28" s="31">
        <v>2.7455232760828511E-2</v>
      </c>
      <c r="H28" s="42">
        <f t="shared" si="1"/>
        <v>-28.490356566297926</v>
      </c>
      <c r="I28" s="31">
        <v>3.510855674939635E-2</v>
      </c>
      <c r="J28" s="43">
        <f t="shared" si="2"/>
        <v>-0.68042433333334884</v>
      </c>
      <c r="K28" s="42">
        <v>-8.789999999997633E-3</v>
      </c>
      <c r="L28" s="42">
        <v>8.8950260616097662E-3</v>
      </c>
      <c r="N28" s="44"/>
      <c r="O28" s="44"/>
      <c r="P28" s="44"/>
      <c r="Q28" s="44"/>
      <c r="R28" s="27"/>
      <c r="S28" s="27"/>
      <c r="T28" s="44"/>
      <c r="V28" s="44"/>
    </row>
    <row r="29" spans="1:22" s="32" customFormat="1">
      <c r="A29" s="27" t="s">
        <v>156</v>
      </c>
      <c r="B29" s="46" t="s">
        <v>155</v>
      </c>
      <c r="C29" s="30">
        <v>3</v>
      </c>
      <c r="D29" s="31">
        <v>-13.857333333333335</v>
      </c>
      <c r="E29" s="31">
        <v>-26.852666666666664</v>
      </c>
      <c r="F29" s="42">
        <f t="shared" si="0"/>
        <v>-13.954242486729022</v>
      </c>
      <c r="G29" s="31">
        <v>0.31626366509832082</v>
      </c>
      <c r="H29" s="42">
        <f t="shared" si="1"/>
        <v>-27.219786539476363</v>
      </c>
      <c r="I29" s="31">
        <v>0.54164438460537212</v>
      </c>
      <c r="J29" s="43">
        <f t="shared" si="2"/>
        <v>0.59008813333332455</v>
      </c>
      <c r="K29" s="42">
        <v>3.0380000000000962E-2</v>
      </c>
      <c r="L29" s="42">
        <v>4.1778193063603988E-2</v>
      </c>
      <c r="N29" s="44"/>
      <c r="O29" s="44"/>
      <c r="P29" s="44"/>
      <c r="Q29" s="44"/>
      <c r="R29" s="27"/>
      <c r="S29" s="27"/>
      <c r="T29" s="44"/>
      <c r="V29" s="44"/>
    </row>
    <row r="30" spans="1:22">
      <c r="A30" s="27" t="s">
        <v>109</v>
      </c>
      <c r="B30" s="27" t="s">
        <v>157</v>
      </c>
      <c r="C30" s="30">
        <v>19</v>
      </c>
      <c r="D30" s="31">
        <v>-8.5064210526315787</v>
      </c>
      <c r="E30" s="31">
        <v>-16.784789473684214</v>
      </c>
      <c r="F30" s="42">
        <f t="shared" si="0"/>
        <v>-8.5428071427335137</v>
      </c>
      <c r="G30" s="31">
        <v>0.14803840794935236</v>
      </c>
      <c r="H30" s="42">
        <f t="shared" si="1"/>
        <v>-16.927250420445937</v>
      </c>
      <c r="I30" s="31">
        <v>0.27643147864254236</v>
      </c>
      <c r="J30" s="43">
        <f t="shared" si="2"/>
        <v>10.941879463157875</v>
      </c>
      <c r="K30" s="42">
        <v>-3.616999999998427E-3</v>
      </c>
      <c r="L30" s="42">
        <v>6.5159833535561151E-2</v>
      </c>
      <c r="M30" s="45"/>
      <c r="N30" s="44"/>
      <c r="O30" s="44"/>
      <c r="P30" s="44"/>
      <c r="Q30" s="44"/>
      <c r="T30" s="44"/>
      <c r="V30" s="44"/>
    </row>
    <row r="31" spans="1:22" s="32" customFormat="1">
      <c r="A31" s="27" t="s">
        <v>63</v>
      </c>
      <c r="B31" s="27" t="s">
        <v>157</v>
      </c>
      <c r="C31" s="30">
        <v>9</v>
      </c>
      <c r="D31" s="31">
        <v>-8.2206666666666663</v>
      </c>
      <c r="E31" s="31">
        <v>-16.245999999999999</v>
      </c>
      <c r="F31" s="42">
        <f t="shared" si="0"/>
        <v>-8.2546426786571292</v>
      </c>
      <c r="G31" s="31">
        <v>5.7902099928094239E-2</v>
      </c>
      <c r="H31" s="42">
        <f t="shared" si="1"/>
        <v>-16.379413185092922</v>
      </c>
      <c r="I31" s="31">
        <v>0.10005314022705898</v>
      </c>
      <c r="J31" s="43">
        <f t="shared" si="2"/>
        <v>11.495862800000054</v>
      </c>
      <c r="K31" s="42">
        <v>-5.5089999999982098E-3</v>
      </c>
      <c r="L31" s="42">
        <v>3.1666230557051506E-2</v>
      </c>
      <c r="N31" s="44"/>
      <c r="O31" s="44"/>
      <c r="P31" s="44"/>
      <c r="Q31" s="44"/>
      <c r="R31" s="27"/>
      <c r="S31" s="27"/>
      <c r="T31" s="44"/>
      <c r="V31" s="44"/>
    </row>
    <row r="32" spans="1:22" s="32" customFormat="1">
      <c r="A32" s="1" t="s">
        <v>158</v>
      </c>
      <c r="B32" s="27" t="s">
        <v>157</v>
      </c>
      <c r="C32" s="30">
        <v>4</v>
      </c>
      <c r="D32" s="31">
        <v>-11.511749999999999</v>
      </c>
      <c r="E32" s="31">
        <v>-22.40175</v>
      </c>
      <c r="F32" s="42">
        <f t="shared" si="0"/>
        <v>-11.578523139128517</v>
      </c>
      <c r="G32" s="31">
        <v>3.983990307186696E-2</v>
      </c>
      <c r="H32" s="42">
        <f t="shared" si="1"/>
        <v>-22.656480664608072</v>
      </c>
      <c r="I32" s="31">
        <v>7.2999119900744494E-2</v>
      </c>
      <c r="J32" s="43">
        <f t="shared" si="2"/>
        <v>5.1665206500000522</v>
      </c>
      <c r="K32" s="42">
        <v>-8.9760000000005391E-3</v>
      </c>
      <c r="L32" s="42">
        <v>3.7015914395240525E-2</v>
      </c>
      <c r="N32" s="44"/>
      <c r="O32" s="44"/>
      <c r="P32" s="44"/>
      <c r="Q32" s="44"/>
      <c r="R32" s="27"/>
      <c r="S32" s="27"/>
      <c r="T32" s="44"/>
      <c r="V32" s="44"/>
    </row>
    <row r="33" spans="1:22">
      <c r="A33" s="48" t="s">
        <v>159</v>
      </c>
      <c r="B33" s="27" t="s">
        <v>157</v>
      </c>
      <c r="C33" s="30">
        <v>17</v>
      </c>
      <c r="D33" s="31">
        <v>-9.1573529411764696</v>
      </c>
      <c r="E33" s="31">
        <v>-18.028155018823533</v>
      </c>
      <c r="F33" s="42">
        <f t="shared" si="0"/>
        <v>-9.1995392383293986</v>
      </c>
      <c r="G33" s="31">
        <v>6.8417849388317728E-2</v>
      </c>
      <c r="H33" s="42">
        <f t="shared" si="1"/>
        <v>-18.192642137293223</v>
      </c>
      <c r="I33" s="31">
        <v>0.13644811091197606</v>
      </c>
      <c r="J33" s="43">
        <f t="shared" si="2"/>
        <v>9.6634510096456552</v>
      </c>
      <c r="K33" s="42">
        <v>9.0970000000023532E-3</v>
      </c>
      <c r="L33" s="42">
        <v>3.5442900222041253E-2</v>
      </c>
      <c r="M33" s="45"/>
      <c r="N33" s="44"/>
      <c r="O33" s="44"/>
      <c r="P33" s="44"/>
      <c r="Q33" s="44"/>
      <c r="T33" s="44"/>
      <c r="V33" s="44"/>
    </row>
    <row r="34" spans="1:22" s="32" customFormat="1">
      <c r="A34" s="27" t="s">
        <v>112</v>
      </c>
      <c r="B34" s="27" t="s">
        <v>157</v>
      </c>
      <c r="C34" s="30">
        <v>4</v>
      </c>
      <c r="D34" s="31">
        <v>-6.6382500000000002</v>
      </c>
      <c r="E34" s="31">
        <v>-13.235250000000001</v>
      </c>
      <c r="F34" s="42">
        <f t="shared" si="0"/>
        <v>-6.6603811774295947</v>
      </c>
      <c r="G34" s="31">
        <v>0.14161698917439039</v>
      </c>
      <c r="H34" s="42">
        <f t="shared" si="1"/>
        <v>-13.323616489082651</v>
      </c>
      <c r="I34" s="31">
        <v>0.25094244120843029</v>
      </c>
      <c r="J34" s="43">
        <f t="shared" si="2"/>
        <v>14.59151595000003</v>
      </c>
      <c r="K34" s="42">
        <v>-2.660399999999985E-2</v>
      </c>
      <c r="L34" s="42">
        <v>1.9132739169768796E-2</v>
      </c>
      <c r="N34" s="44"/>
      <c r="O34" s="44"/>
      <c r="P34" s="44"/>
      <c r="Q34" s="44"/>
      <c r="R34" s="27"/>
      <c r="S34" s="27"/>
      <c r="T34" s="44"/>
      <c r="V34" s="44"/>
    </row>
    <row r="35" spans="1:22" s="32" customFormat="1">
      <c r="A35" s="27" t="s">
        <v>67</v>
      </c>
      <c r="B35" s="27" t="s">
        <v>157</v>
      </c>
      <c r="C35" s="30">
        <v>2</v>
      </c>
      <c r="D35" s="31">
        <v>-8.6810000000000009</v>
      </c>
      <c r="E35" s="31">
        <v>-17.143000000000001</v>
      </c>
      <c r="F35" s="42">
        <f t="shared" si="0"/>
        <v>-8.7188993762337645</v>
      </c>
      <c r="G35" s="31">
        <v>0.10699483958276183</v>
      </c>
      <c r="H35" s="42">
        <f t="shared" si="1"/>
        <v>-17.291642458908804</v>
      </c>
      <c r="I35" s="31">
        <v>0.20144324156141008</v>
      </c>
      <c r="J35" s="43">
        <f t="shared" si="2"/>
        <v>10.573567400000002</v>
      </c>
      <c r="K35" s="42">
        <v>1.3468000000003144E-2</v>
      </c>
      <c r="L35" s="42">
        <v>4.3136479677616913E-4</v>
      </c>
      <c r="N35" s="44"/>
      <c r="O35" s="44"/>
      <c r="P35" s="44"/>
      <c r="Q35" s="44"/>
      <c r="R35" s="27"/>
      <c r="S35" s="27"/>
      <c r="T35" s="44"/>
      <c r="V35" s="44"/>
    </row>
    <row r="36" spans="1:22">
      <c r="A36" s="27" t="s">
        <v>69</v>
      </c>
      <c r="B36" s="27" t="s">
        <v>157</v>
      </c>
      <c r="C36" s="30">
        <v>3</v>
      </c>
      <c r="D36" s="31">
        <v>-6.4513333333333334</v>
      </c>
      <c r="E36" s="31">
        <v>-12.899333333333331</v>
      </c>
      <c r="F36" s="42">
        <f t="shared" si="0"/>
        <v>-6.4722331203756971</v>
      </c>
      <c r="G36" s="31">
        <v>1.9264040345467123E-2</v>
      </c>
      <c r="H36" s="42">
        <f t="shared" si="1"/>
        <v>-12.983252179466376</v>
      </c>
      <c r="I36" s="31">
        <v>6.5452189507580846E-2</v>
      </c>
      <c r="J36" s="43">
        <f t="shared" si="2"/>
        <v>14.936905466666758</v>
      </c>
      <c r="K36" s="42">
        <v>-1.8993000000000038E-2</v>
      </c>
      <c r="L36" s="42">
        <v>1.6039510091208742E-2</v>
      </c>
      <c r="N36" s="44"/>
      <c r="O36" s="44"/>
      <c r="P36" s="44"/>
      <c r="Q36" s="44"/>
      <c r="T36" s="44"/>
      <c r="V36" s="44"/>
    </row>
    <row r="37" spans="1:22" s="32" customFormat="1">
      <c r="A37" s="27" t="s">
        <v>73</v>
      </c>
      <c r="B37" s="27" t="s">
        <v>157</v>
      </c>
      <c r="C37" s="30">
        <v>3</v>
      </c>
      <c r="D37" s="31">
        <v>-10.026</v>
      </c>
      <c r="E37" s="31">
        <v>-19.604666666666663</v>
      </c>
      <c r="F37" s="42">
        <f t="shared" si="0"/>
        <v>-10.076598824632853</v>
      </c>
      <c r="G37" s="31">
        <v>8.5968904938952512E-2</v>
      </c>
      <c r="H37" s="42">
        <f t="shared" si="1"/>
        <v>-19.799387301428549</v>
      </c>
      <c r="I37" s="31">
        <v>0.14382559541164969</v>
      </c>
      <c r="J37" s="43">
        <f t="shared" si="2"/>
        <v>8.0424817333333749</v>
      </c>
      <c r="K37" s="42">
        <v>-1.8328999999999596E-2</v>
      </c>
      <c r="L37" s="42">
        <v>1.3955888214572327E-2</v>
      </c>
      <c r="N37" s="44"/>
      <c r="O37" s="44"/>
      <c r="P37" s="44"/>
      <c r="Q37" s="44"/>
      <c r="R37" s="27"/>
      <c r="S37" s="27"/>
      <c r="T37" s="44"/>
      <c r="V37" s="44"/>
    </row>
    <row r="38" spans="1:22" s="32" customFormat="1">
      <c r="A38" s="27" t="s">
        <v>160</v>
      </c>
      <c r="B38" s="27" t="s">
        <v>157</v>
      </c>
      <c r="C38" s="30">
        <v>9</v>
      </c>
      <c r="D38" s="31">
        <v>-11.46</v>
      </c>
      <c r="E38" s="31">
        <v>-22.31122222222222</v>
      </c>
      <c r="F38" s="42">
        <f t="shared" si="0"/>
        <v>-11.526171838622988</v>
      </c>
      <c r="G38" s="31">
        <v>0.23187507872029273</v>
      </c>
      <c r="H38" s="42">
        <f t="shared" si="1"/>
        <v>-22.563882722151195</v>
      </c>
      <c r="I38" s="31">
        <v>0.37071490170021731</v>
      </c>
      <c r="J38" s="43">
        <f t="shared" si="2"/>
        <v>5.2596013111110551</v>
      </c>
      <c r="K38" s="42">
        <v>-4.6439999999989823E-3</v>
      </c>
      <c r="L38" s="42">
        <v>6.4079451171063007E-2</v>
      </c>
      <c r="N38" s="44"/>
      <c r="O38" s="44"/>
      <c r="P38" s="44"/>
      <c r="Q38" s="44"/>
      <c r="R38" s="27"/>
      <c r="S38" s="27"/>
      <c r="T38" s="44"/>
      <c r="V38" s="44"/>
    </row>
    <row r="39" spans="1:22">
      <c r="A39" s="27" t="s">
        <v>161</v>
      </c>
      <c r="B39" s="27" t="s">
        <v>157</v>
      </c>
      <c r="C39" s="30">
        <v>2</v>
      </c>
      <c r="D39" s="31">
        <v>-11.353</v>
      </c>
      <c r="E39" s="31">
        <v>-22.026</v>
      </c>
      <c r="F39" s="42">
        <f t="shared" si="0"/>
        <v>-11.417937260806589</v>
      </c>
      <c r="G39" s="31">
        <v>0.32042158970014067</v>
      </c>
      <c r="H39" s="42">
        <f t="shared" si="1"/>
        <v>-22.272194167779212</v>
      </c>
      <c r="I39" s="31">
        <v>0.56830341085704561</v>
      </c>
      <c r="J39" s="43">
        <f t="shared" si="2"/>
        <v>5.5528668000000607</v>
      </c>
      <c r="K39" s="42">
        <v>-5.1111999999998048E-2</v>
      </c>
      <c r="L39" s="42">
        <v>1.9789085356764463E-2</v>
      </c>
      <c r="N39" s="44"/>
      <c r="O39" s="44"/>
      <c r="P39" s="44"/>
      <c r="Q39" s="44"/>
      <c r="T39" s="44"/>
      <c r="V39" s="44"/>
    </row>
    <row r="40" spans="1:22" s="32" customFormat="1">
      <c r="A40" s="27" t="s">
        <v>162</v>
      </c>
      <c r="B40" s="27" t="s">
        <v>157</v>
      </c>
      <c r="C40" s="30">
        <v>31</v>
      </c>
      <c r="D40" s="42">
        <v>-11.197096774193549</v>
      </c>
      <c r="E40" s="42">
        <v>-21.828612903225803</v>
      </c>
      <c r="F40" s="42">
        <f t="shared" si="0"/>
        <v>-11.26025617277995</v>
      </c>
      <c r="G40" s="31">
        <v>0.1240893772891097</v>
      </c>
      <c r="H40" s="42">
        <f t="shared" si="1"/>
        <v>-22.070381870241267</v>
      </c>
      <c r="I40" s="31">
        <v>0.19791965334136913</v>
      </c>
      <c r="J40" s="43">
        <f t="shared" si="2"/>
        <v>5.7558202129032452</v>
      </c>
      <c r="K40" s="42">
        <v>3.0000000002416982E-5</v>
      </c>
      <c r="L40" s="42">
        <v>5.2046805140836198E-2</v>
      </c>
      <c r="N40" s="44"/>
      <c r="O40" s="44"/>
      <c r="P40" s="44"/>
      <c r="Q40" s="44"/>
      <c r="R40" s="27"/>
      <c r="S40" s="27"/>
      <c r="T40" s="44"/>
      <c r="V40" s="44"/>
    </row>
    <row r="41" spans="1:22" s="32" customFormat="1">
      <c r="A41" s="27"/>
      <c r="B41" s="27"/>
      <c r="C41" s="30"/>
      <c r="D41" s="30"/>
      <c r="E41" s="42"/>
      <c r="F41" s="42"/>
      <c r="G41" s="42"/>
      <c r="H41" s="42"/>
      <c r="I41" s="42"/>
      <c r="J41" s="42"/>
      <c r="K41" s="27"/>
      <c r="L41" s="27"/>
    </row>
    <row r="42" spans="1:22" ht="107" customHeight="1">
      <c r="A42" s="49" t="s">
        <v>163</v>
      </c>
      <c r="B42" s="50"/>
      <c r="C42" s="50"/>
      <c r="D42" s="50"/>
      <c r="E42" s="50"/>
      <c r="F42" s="50"/>
      <c r="G42" s="50"/>
      <c r="H42" s="50"/>
      <c r="I42" s="50"/>
      <c r="J42" s="50"/>
      <c r="K42" s="50"/>
      <c r="L42" s="50"/>
    </row>
    <row r="43" spans="1:22">
      <c r="E43" s="43"/>
      <c r="F43" s="43"/>
      <c r="G43" s="43"/>
      <c r="H43" s="43"/>
      <c r="I43" s="43"/>
      <c r="J43" s="31"/>
    </row>
    <row r="44" spans="1:22">
      <c r="E44" s="43"/>
      <c r="F44" s="43"/>
      <c r="G44" s="43"/>
      <c r="H44" s="43"/>
      <c r="I44" s="31"/>
      <c r="J44" s="43"/>
    </row>
    <row r="45" spans="1:22">
      <c r="E45" s="43"/>
      <c r="F45" s="43"/>
      <c r="G45" s="43"/>
      <c r="H45" s="43"/>
      <c r="I45" s="43"/>
      <c r="J45" s="43"/>
    </row>
    <row r="46" spans="1:22">
      <c r="E46" s="43"/>
      <c r="F46" s="43"/>
      <c r="G46" s="43"/>
      <c r="H46" s="43"/>
      <c r="I46" s="43"/>
    </row>
    <row r="47" spans="1:22">
      <c r="E47" s="43"/>
      <c r="F47" s="43"/>
      <c r="G47" s="43"/>
      <c r="H47" s="43"/>
      <c r="I47" s="43"/>
    </row>
    <row r="48" spans="1:22">
      <c r="E48" s="43"/>
      <c r="F48" s="43"/>
      <c r="G48" s="43"/>
      <c r="H48" s="43"/>
      <c r="I48" s="43"/>
    </row>
    <row r="49" spans="5:9">
      <c r="E49" s="43"/>
      <c r="F49" s="43"/>
      <c r="G49" s="43"/>
      <c r="H49" s="43"/>
      <c r="I49" s="43"/>
    </row>
    <row r="50" spans="5:9">
      <c r="E50" s="43"/>
      <c r="F50" s="43"/>
      <c r="G50" s="43"/>
      <c r="H50" s="43"/>
      <c r="I50" s="43"/>
    </row>
    <row r="51" spans="5:9">
      <c r="E51" s="43"/>
      <c r="F51" s="43"/>
      <c r="G51" s="43"/>
      <c r="H51" s="43"/>
      <c r="I51" s="43"/>
    </row>
    <row r="52" spans="5:9">
      <c r="E52" s="43"/>
      <c r="F52" s="43"/>
      <c r="G52" s="43"/>
      <c r="H52" s="43"/>
      <c r="I52" s="43"/>
    </row>
    <row r="53" spans="5:9">
      <c r="E53" s="43"/>
      <c r="F53" s="43"/>
      <c r="G53" s="43"/>
      <c r="H53" s="43"/>
      <c r="I53" s="43"/>
    </row>
    <row r="54" spans="5:9">
      <c r="E54" s="43"/>
      <c r="F54" s="43"/>
      <c r="G54" s="43"/>
      <c r="H54" s="43"/>
      <c r="I54" s="43"/>
    </row>
    <row r="55" spans="5:9">
      <c r="E55" s="43"/>
      <c r="F55" s="43"/>
      <c r="G55" s="43"/>
      <c r="H55" s="43"/>
      <c r="I55" s="43"/>
    </row>
    <row r="56" spans="5:9">
      <c r="E56" s="43"/>
      <c r="F56" s="43"/>
      <c r="G56" s="43"/>
      <c r="H56" s="43"/>
      <c r="I56" s="43"/>
    </row>
    <row r="57" spans="5:9">
      <c r="E57" s="43"/>
      <c r="F57" s="43"/>
      <c r="G57" s="43"/>
      <c r="H57" s="43"/>
      <c r="I57" s="43"/>
    </row>
    <row r="58" spans="5:9">
      <c r="E58" s="43"/>
      <c r="F58" s="43"/>
      <c r="G58" s="43"/>
      <c r="H58" s="43"/>
      <c r="I58" s="43"/>
    </row>
    <row r="59" spans="5:9">
      <c r="E59" s="43"/>
      <c r="F59" s="43"/>
      <c r="G59" s="43"/>
      <c r="H59" s="43"/>
      <c r="I59" s="43"/>
    </row>
    <row r="60" spans="5:9">
      <c r="E60" s="43"/>
      <c r="F60" s="43"/>
      <c r="G60" s="43"/>
      <c r="H60" s="43"/>
      <c r="I60" s="43"/>
    </row>
    <row r="61" spans="5:9">
      <c r="E61" s="43"/>
      <c r="F61" s="43"/>
      <c r="G61" s="43"/>
      <c r="H61" s="43"/>
      <c r="I61" s="43"/>
    </row>
    <row r="62" spans="5:9">
      <c r="E62" s="43"/>
      <c r="F62" s="43"/>
      <c r="G62" s="43"/>
      <c r="H62" s="43"/>
      <c r="I62" s="43"/>
    </row>
    <row r="63" spans="5:9">
      <c r="E63" s="43"/>
      <c r="F63" s="43"/>
      <c r="G63" s="43"/>
      <c r="H63" s="43"/>
      <c r="I63" s="43"/>
    </row>
    <row r="64" spans="5:9">
      <c r="E64" s="43"/>
      <c r="F64" s="43"/>
      <c r="G64" s="43"/>
      <c r="H64" s="43"/>
      <c r="I64" s="43"/>
    </row>
    <row r="65" spans="5:9">
      <c r="E65" s="43"/>
      <c r="F65" s="43"/>
      <c r="G65" s="43"/>
      <c r="H65" s="43"/>
      <c r="I65" s="43"/>
    </row>
    <row r="66" spans="5:9">
      <c r="E66" s="43"/>
      <c r="F66" s="43"/>
      <c r="G66" s="43"/>
      <c r="H66" s="43"/>
      <c r="I66" s="43"/>
    </row>
    <row r="67" spans="5:9">
      <c r="E67" s="43"/>
      <c r="F67" s="43"/>
      <c r="G67" s="43"/>
      <c r="H67" s="43"/>
      <c r="I67" s="43"/>
    </row>
    <row r="68" spans="5:9">
      <c r="E68" s="43"/>
      <c r="F68" s="43"/>
      <c r="G68" s="43"/>
      <c r="H68" s="43"/>
      <c r="I68" s="43"/>
    </row>
    <row r="69" spans="5:9">
      <c r="E69" s="43"/>
      <c r="F69" s="43"/>
      <c r="G69" s="43"/>
      <c r="H69" s="43"/>
      <c r="I69" s="43"/>
    </row>
    <row r="70" spans="5:9">
      <c r="E70" s="43"/>
      <c r="F70" s="43"/>
      <c r="G70" s="43"/>
      <c r="H70" s="43"/>
      <c r="I70" s="43"/>
    </row>
    <row r="71" spans="5:9">
      <c r="E71" s="43"/>
      <c r="F71" s="43"/>
      <c r="G71" s="43"/>
      <c r="H71" s="43"/>
      <c r="I71" s="43"/>
    </row>
    <row r="72" spans="5:9">
      <c r="E72" s="43"/>
      <c r="F72" s="43"/>
      <c r="G72" s="43"/>
      <c r="H72" s="43"/>
      <c r="I72" s="43"/>
    </row>
    <row r="73" spans="5:9">
      <c r="E73" s="43"/>
      <c r="F73" s="43"/>
      <c r="G73" s="43"/>
      <c r="H73" s="43"/>
      <c r="I73" s="43"/>
    </row>
    <row r="74" spans="5:9">
      <c r="E74" s="43"/>
      <c r="F74" s="43"/>
      <c r="G74" s="43"/>
      <c r="H74" s="43"/>
      <c r="I74" s="43"/>
    </row>
    <row r="75" spans="5:9">
      <c r="E75" s="43"/>
      <c r="F75" s="43"/>
      <c r="G75" s="43"/>
      <c r="H75" s="43"/>
      <c r="I75" s="43"/>
    </row>
    <row r="76" spans="5:9">
      <c r="E76" s="43"/>
      <c r="F76" s="43"/>
      <c r="G76" s="43"/>
      <c r="H76" s="43"/>
      <c r="I76" s="43"/>
    </row>
    <row r="77" spans="5:9">
      <c r="E77" s="43"/>
      <c r="F77" s="43"/>
      <c r="G77" s="43"/>
      <c r="H77" s="43"/>
      <c r="I77" s="43"/>
    </row>
    <row r="78" spans="5:9">
      <c r="E78" s="43"/>
      <c r="F78" s="43"/>
      <c r="G78" s="43"/>
      <c r="H78" s="43"/>
      <c r="I78" s="43"/>
    </row>
    <row r="79" spans="5:9">
      <c r="E79" s="43"/>
      <c r="F79" s="43"/>
      <c r="G79" s="43"/>
      <c r="H79" s="43"/>
      <c r="I79" s="43"/>
    </row>
    <row r="80" spans="5:9">
      <c r="E80" s="43"/>
      <c r="F80" s="43"/>
      <c r="G80" s="43"/>
      <c r="H80" s="43"/>
      <c r="I80" s="43"/>
    </row>
    <row r="81" spans="5:9">
      <c r="E81" s="43"/>
      <c r="F81" s="43"/>
      <c r="G81" s="43"/>
      <c r="H81" s="43"/>
      <c r="I81" s="43"/>
    </row>
    <row r="82" spans="5:9">
      <c r="E82" s="43"/>
      <c r="F82" s="43"/>
      <c r="G82" s="43"/>
      <c r="H82" s="43"/>
      <c r="I82" s="43"/>
    </row>
    <row r="83" spans="5:9">
      <c r="E83" s="43"/>
      <c r="F83" s="43"/>
      <c r="G83" s="43"/>
      <c r="H83" s="43"/>
      <c r="I83" s="43"/>
    </row>
    <row r="84" spans="5:9">
      <c r="E84" s="43"/>
      <c r="F84" s="43"/>
      <c r="G84" s="43"/>
      <c r="H84" s="43"/>
      <c r="I84" s="43"/>
    </row>
    <row r="85" spans="5:9">
      <c r="E85" s="43"/>
      <c r="F85" s="43"/>
      <c r="G85" s="43"/>
      <c r="H85" s="43"/>
      <c r="I85" s="43"/>
    </row>
    <row r="86" spans="5:9">
      <c r="E86" s="43"/>
      <c r="F86" s="43"/>
      <c r="G86" s="43"/>
      <c r="H86" s="43"/>
      <c r="I86" s="43"/>
    </row>
    <row r="87" spans="5:9">
      <c r="E87" s="43"/>
      <c r="F87" s="43"/>
      <c r="G87" s="43"/>
      <c r="H87" s="43"/>
      <c r="I87" s="43"/>
    </row>
    <row r="88" spans="5:9">
      <c r="E88" s="43"/>
      <c r="F88" s="43"/>
      <c r="G88" s="43"/>
      <c r="H88" s="43"/>
      <c r="I88" s="43"/>
    </row>
    <row r="89" spans="5:9">
      <c r="E89" s="43"/>
      <c r="F89" s="43"/>
      <c r="G89" s="43"/>
      <c r="H89" s="43"/>
      <c r="I89" s="43"/>
    </row>
    <row r="90" spans="5:9">
      <c r="E90" s="43"/>
      <c r="F90" s="43"/>
      <c r="G90" s="43"/>
      <c r="H90" s="43"/>
      <c r="I90" s="43"/>
    </row>
    <row r="91" spans="5:9">
      <c r="E91" s="43"/>
      <c r="F91" s="43"/>
      <c r="G91" s="43"/>
      <c r="H91" s="43"/>
      <c r="I91" s="43"/>
    </row>
    <row r="92" spans="5:9">
      <c r="E92" s="43"/>
      <c r="F92" s="43"/>
      <c r="G92" s="43"/>
      <c r="H92" s="43"/>
      <c r="I92" s="43"/>
    </row>
    <row r="93" spans="5:9">
      <c r="E93" s="43"/>
      <c r="F93" s="43"/>
      <c r="G93" s="43"/>
      <c r="H93" s="43"/>
      <c r="I93" s="43"/>
    </row>
    <row r="94" spans="5:9">
      <c r="E94" s="43"/>
      <c r="F94" s="43"/>
      <c r="G94" s="43"/>
      <c r="H94" s="43"/>
      <c r="I94" s="43"/>
    </row>
    <row r="95" spans="5:9">
      <c r="E95" s="43"/>
      <c r="F95" s="43"/>
      <c r="G95" s="43"/>
      <c r="H95" s="43"/>
      <c r="I95" s="43"/>
    </row>
    <row r="96" spans="5:9">
      <c r="E96" s="43"/>
      <c r="F96" s="43"/>
      <c r="G96" s="43"/>
      <c r="H96" s="43"/>
      <c r="I96" s="43"/>
    </row>
    <row r="97" spans="5:9">
      <c r="E97" s="43"/>
      <c r="F97" s="43"/>
      <c r="G97" s="43"/>
      <c r="H97" s="43"/>
      <c r="I97" s="43"/>
    </row>
    <row r="98" spans="5:9">
      <c r="E98" s="43"/>
      <c r="F98" s="43"/>
      <c r="G98" s="43"/>
      <c r="H98" s="43"/>
      <c r="I98" s="43"/>
    </row>
    <row r="99" spans="5:9">
      <c r="E99" s="43"/>
      <c r="F99" s="43"/>
      <c r="G99" s="43"/>
      <c r="H99" s="43"/>
      <c r="I99" s="43"/>
    </row>
    <row r="100" spans="5:9">
      <c r="E100" s="43"/>
      <c r="F100" s="43"/>
      <c r="G100" s="43"/>
      <c r="H100" s="43"/>
      <c r="I100" s="43"/>
    </row>
    <row r="101" spans="5:9">
      <c r="E101" s="43"/>
      <c r="F101" s="43"/>
      <c r="G101" s="43"/>
      <c r="H101" s="43"/>
      <c r="I101" s="43"/>
    </row>
    <row r="102" spans="5:9">
      <c r="E102" s="43"/>
      <c r="F102" s="43"/>
      <c r="G102" s="43"/>
      <c r="H102" s="43"/>
      <c r="I102" s="43"/>
    </row>
    <row r="103" spans="5:9">
      <c r="E103" s="43"/>
      <c r="F103" s="43"/>
      <c r="G103" s="43"/>
      <c r="H103" s="43"/>
      <c r="I103" s="43"/>
    </row>
    <row r="104" spans="5:9">
      <c r="E104" s="43"/>
      <c r="F104" s="43"/>
      <c r="G104" s="43"/>
      <c r="H104" s="43"/>
      <c r="I104" s="43"/>
    </row>
    <row r="105" spans="5:9">
      <c r="E105" s="43"/>
      <c r="F105" s="43"/>
      <c r="G105" s="43"/>
      <c r="H105" s="43"/>
      <c r="I105" s="43"/>
    </row>
    <row r="106" spans="5:9">
      <c r="E106" s="43"/>
      <c r="F106" s="43"/>
      <c r="G106" s="43"/>
      <c r="H106" s="43"/>
      <c r="I106" s="43"/>
    </row>
    <row r="107" spans="5:9">
      <c r="E107" s="43"/>
      <c r="F107" s="43"/>
      <c r="G107" s="43"/>
      <c r="H107" s="43"/>
      <c r="I107" s="43"/>
    </row>
    <row r="108" spans="5:9">
      <c r="E108" s="43"/>
      <c r="F108" s="43"/>
      <c r="G108" s="43"/>
      <c r="H108" s="43"/>
      <c r="I108" s="43"/>
    </row>
    <row r="109" spans="5:9">
      <c r="E109" s="43"/>
      <c r="F109" s="43"/>
      <c r="G109" s="43"/>
      <c r="H109" s="43"/>
      <c r="I109" s="43"/>
    </row>
    <row r="110" spans="5:9">
      <c r="E110" s="43"/>
      <c r="F110" s="43"/>
      <c r="G110" s="43"/>
      <c r="H110" s="43"/>
      <c r="I110" s="43"/>
    </row>
    <row r="111" spans="5:9">
      <c r="E111" s="43"/>
      <c r="F111" s="43"/>
      <c r="G111" s="43"/>
      <c r="H111" s="43"/>
      <c r="I111" s="43"/>
    </row>
    <row r="112" spans="5:9">
      <c r="E112" s="43"/>
      <c r="F112" s="43"/>
      <c r="G112" s="43"/>
      <c r="H112" s="43"/>
      <c r="I112" s="43"/>
    </row>
    <row r="113" spans="5:9">
      <c r="E113" s="43"/>
      <c r="F113" s="43"/>
      <c r="G113" s="43"/>
      <c r="H113" s="43"/>
      <c r="I113" s="43"/>
    </row>
    <row r="114" spans="5:9">
      <c r="E114" s="43"/>
      <c r="F114" s="43"/>
      <c r="G114" s="43"/>
      <c r="H114" s="43"/>
      <c r="I114" s="43"/>
    </row>
    <row r="115" spans="5:9">
      <c r="E115" s="43"/>
      <c r="F115" s="43"/>
      <c r="G115" s="43"/>
      <c r="H115" s="43"/>
      <c r="I115" s="43"/>
    </row>
    <row r="116" spans="5:9">
      <c r="E116" s="43"/>
      <c r="F116" s="43"/>
      <c r="G116" s="43"/>
      <c r="H116" s="43"/>
      <c r="I116" s="43"/>
    </row>
    <row r="117" spans="5:9">
      <c r="E117" s="43"/>
      <c r="F117" s="43"/>
      <c r="G117" s="43"/>
      <c r="H117" s="43"/>
      <c r="I117" s="43"/>
    </row>
    <row r="118" spans="5:9">
      <c r="E118" s="43"/>
      <c r="F118" s="43"/>
      <c r="G118" s="43"/>
      <c r="H118" s="43"/>
      <c r="I118" s="43"/>
    </row>
    <row r="119" spans="5:9">
      <c r="E119" s="43"/>
      <c r="F119" s="43"/>
      <c r="G119" s="43"/>
      <c r="H119" s="43"/>
      <c r="I119" s="43"/>
    </row>
    <row r="120" spans="5:9">
      <c r="E120" s="43"/>
      <c r="F120" s="43"/>
      <c r="G120" s="43"/>
      <c r="H120" s="43"/>
      <c r="I120" s="43"/>
    </row>
    <row r="121" spans="5:9">
      <c r="E121" s="43"/>
      <c r="F121" s="43"/>
      <c r="G121" s="43"/>
      <c r="H121" s="43"/>
      <c r="I121" s="43"/>
    </row>
    <row r="122" spans="5:9">
      <c r="E122" s="43"/>
      <c r="F122" s="43"/>
      <c r="G122" s="43"/>
      <c r="H122" s="43"/>
      <c r="I122" s="43"/>
    </row>
    <row r="123" spans="5:9">
      <c r="E123" s="43"/>
      <c r="F123" s="43"/>
      <c r="G123" s="43"/>
      <c r="H123" s="43"/>
      <c r="I123" s="43"/>
    </row>
    <row r="124" spans="5:9">
      <c r="E124" s="43"/>
      <c r="F124" s="43"/>
      <c r="G124" s="43"/>
      <c r="H124" s="43"/>
      <c r="I124" s="43"/>
    </row>
    <row r="125" spans="5:9">
      <c r="E125" s="43"/>
      <c r="F125" s="43"/>
      <c r="G125" s="43"/>
      <c r="H125" s="43"/>
      <c r="I125" s="43"/>
    </row>
    <row r="126" spans="5:9">
      <c r="E126" s="43"/>
      <c r="F126" s="43"/>
      <c r="G126" s="43"/>
      <c r="H126" s="43"/>
      <c r="I126" s="43"/>
    </row>
    <row r="127" spans="5:9">
      <c r="E127" s="43"/>
      <c r="F127" s="43"/>
      <c r="G127" s="43"/>
      <c r="H127" s="43"/>
      <c r="I127" s="43"/>
    </row>
    <row r="128" spans="5:9">
      <c r="E128" s="43"/>
      <c r="F128" s="43"/>
      <c r="G128" s="43"/>
      <c r="H128" s="43"/>
      <c r="I128" s="43"/>
    </row>
    <row r="129" spans="5:9">
      <c r="E129" s="43"/>
      <c r="F129" s="43"/>
      <c r="G129" s="43"/>
      <c r="H129" s="43"/>
      <c r="I129" s="43"/>
    </row>
    <row r="130" spans="5:9">
      <c r="E130" s="43"/>
      <c r="F130" s="43"/>
      <c r="G130" s="43"/>
      <c r="H130" s="43"/>
      <c r="I130" s="43"/>
    </row>
    <row r="131" spans="5:9">
      <c r="E131" s="43"/>
      <c r="F131" s="43"/>
      <c r="G131" s="43"/>
      <c r="H131" s="43"/>
      <c r="I131" s="43"/>
    </row>
    <row r="132" spans="5:9">
      <c r="E132" s="43"/>
      <c r="F132" s="43"/>
      <c r="G132" s="43"/>
      <c r="H132" s="43"/>
      <c r="I132" s="43"/>
    </row>
    <row r="133" spans="5:9">
      <c r="E133" s="43"/>
      <c r="F133" s="43"/>
      <c r="G133" s="43"/>
      <c r="H133" s="43"/>
      <c r="I133" s="43"/>
    </row>
    <row r="134" spans="5:9">
      <c r="E134" s="43"/>
      <c r="F134" s="43"/>
      <c r="G134" s="43"/>
      <c r="H134" s="43"/>
      <c r="I134" s="43"/>
    </row>
    <row r="135" spans="5:9">
      <c r="E135" s="43"/>
      <c r="F135" s="43"/>
      <c r="G135" s="43"/>
      <c r="H135" s="43"/>
      <c r="I135" s="43"/>
    </row>
    <row r="136" spans="5:9">
      <c r="E136" s="43"/>
      <c r="F136" s="43"/>
      <c r="G136" s="43"/>
      <c r="H136" s="43"/>
      <c r="I136" s="43"/>
    </row>
    <row r="137" spans="5:9">
      <c r="E137" s="43"/>
      <c r="F137" s="43"/>
      <c r="G137" s="43"/>
      <c r="H137" s="43"/>
      <c r="I137" s="43"/>
    </row>
    <row r="138" spans="5:9">
      <c r="E138" s="43"/>
      <c r="F138" s="43"/>
      <c r="G138" s="43"/>
      <c r="H138" s="43"/>
      <c r="I138" s="43"/>
    </row>
    <row r="139" spans="5:9">
      <c r="E139" s="43"/>
      <c r="F139" s="43"/>
      <c r="G139" s="43"/>
      <c r="H139" s="43"/>
      <c r="I139" s="43"/>
    </row>
    <row r="140" spans="5:9">
      <c r="E140" s="43"/>
      <c r="F140" s="43"/>
      <c r="G140" s="43"/>
      <c r="H140" s="43"/>
      <c r="I140" s="43"/>
    </row>
    <row r="141" spans="5:9">
      <c r="E141" s="43"/>
      <c r="F141" s="43"/>
      <c r="G141" s="43"/>
      <c r="H141" s="43"/>
      <c r="I141" s="43"/>
    </row>
    <row r="142" spans="5:9">
      <c r="E142" s="43"/>
      <c r="F142" s="43"/>
      <c r="G142" s="43"/>
      <c r="H142" s="43"/>
      <c r="I142" s="43"/>
    </row>
    <row r="143" spans="5:9">
      <c r="E143" s="43"/>
      <c r="F143" s="43"/>
      <c r="G143" s="43"/>
      <c r="H143" s="43"/>
      <c r="I143" s="43"/>
    </row>
    <row r="144" spans="5:9">
      <c r="E144" s="43"/>
      <c r="F144" s="43"/>
      <c r="G144" s="43"/>
      <c r="H144" s="43"/>
      <c r="I144" s="43"/>
    </row>
    <row r="145" spans="5:9">
      <c r="E145" s="43"/>
      <c r="F145" s="43"/>
      <c r="G145" s="43"/>
      <c r="H145" s="43"/>
      <c r="I145" s="43"/>
    </row>
    <row r="146" spans="5:9">
      <c r="E146" s="43"/>
      <c r="F146" s="43"/>
      <c r="G146" s="43"/>
      <c r="H146" s="43"/>
      <c r="I146" s="43"/>
    </row>
    <row r="147" spans="5:9">
      <c r="E147" s="43"/>
      <c r="F147" s="43"/>
      <c r="G147" s="43"/>
      <c r="H147" s="43"/>
      <c r="I147" s="43"/>
    </row>
    <row r="148" spans="5:9">
      <c r="E148" s="43"/>
      <c r="F148" s="43"/>
      <c r="G148" s="43"/>
      <c r="H148" s="43"/>
      <c r="I148" s="43"/>
    </row>
    <row r="149" spans="5:9">
      <c r="E149" s="43"/>
      <c r="F149" s="43"/>
      <c r="G149" s="43"/>
      <c r="H149" s="43"/>
      <c r="I149" s="43"/>
    </row>
    <row r="150" spans="5:9">
      <c r="E150" s="43"/>
      <c r="F150" s="43"/>
      <c r="G150" s="43"/>
      <c r="H150" s="43"/>
      <c r="I150" s="43"/>
    </row>
    <row r="151" spans="5:9">
      <c r="E151" s="43"/>
      <c r="F151" s="43"/>
      <c r="G151" s="43"/>
      <c r="H151" s="43"/>
      <c r="I151" s="43"/>
    </row>
    <row r="152" spans="5:9">
      <c r="E152" s="43"/>
      <c r="F152" s="43"/>
      <c r="G152" s="43"/>
      <c r="H152" s="43"/>
      <c r="I152" s="43"/>
    </row>
    <row r="153" spans="5:9">
      <c r="E153" s="43"/>
      <c r="F153" s="43"/>
      <c r="G153" s="43"/>
      <c r="H153" s="43"/>
      <c r="I153" s="43"/>
    </row>
    <row r="154" spans="5:9">
      <c r="E154" s="43"/>
      <c r="F154" s="43"/>
      <c r="G154" s="43"/>
      <c r="H154" s="43"/>
      <c r="I154" s="43"/>
    </row>
    <row r="155" spans="5:9">
      <c r="E155" s="43"/>
      <c r="F155" s="43"/>
      <c r="G155" s="43"/>
      <c r="H155" s="43"/>
      <c r="I155" s="43"/>
    </row>
    <row r="156" spans="5:9">
      <c r="E156" s="43"/>
      <c r="F156" s="43"/>
      <c r="G156" s="43"/>
      <c r="H156" s="43"/>
      <c r="I156" s="43"/>
    </row>
    <row r="157" spans="5:9">
      <c r="E157" s="43"/>
      <c r="F157" s="43"/>
      <c r="G157" s="43"/>
      <c r="H157" s="43"/>
      <c r="I157" s="43"/>
    </row>
    <row r="158" spans="5:9">
      <c r="E158" s="43"/>
      <c r="F158" s="43"/>
      <c r="G158" s="43"/>
      <c r="H158" s="43"/>
      <c r="I158" s="43"/>
    </row>
    <row r="159" spans="5:9">
      <c r="E159" s="43"/>
      <c r="F159" s="43"/>
      <c r="G159" s="43"/>
      <c r="H159" s="43"/>
      <c r="I159" s="43"/>
    </row>
    <row r="160" spans="5:9">
      <c r="E160" s="43"/>
      <c r="F160" s="43"/>
      <c r="G160" s="43"/>
      <c r="H160" s="43"/>
      <c r="I160" s="43"/>
    </row>
    <row r="161" spans="5:9">
      <c r="E161" s="43"/>
      <c r="F161" s="43"/>
      <c r="G161" s="43"/>
      <c r="H161" s="43"/>
      <c r="I161" s="43"/>
    </row>
    <row r="162" spans="5:9">
      <c r="E162" s="43"/>
      <c r="F162" s="43"/>
      <c r="G162" s="43"/>
      <c r="H162" s="43"/>
      <c r="I162" s="43"/>
    </row>
    <row r="163" spans="5:9">
      <c r="E163" s="43"/>
      <c r="F163" s="43"/>
      <c r="G163" s="43"/>
      <c r="H163" s="43"/>
      <c r="I163" s="43"/>
    </row>
    <row r="164" spans="5:9">
      <c r="E164" s="43"/>
      <c r="F164" s="43"/>
      <c r="G164" s="43"/>
      <c r="H164" s="43"/>
      <c r="I164" s="43"/>
    </row>
    <row r="165" spans="5:9">
      <c r="E165" s="43"/>
      <c r="F165" s="43"/>
      <c r="G165" s="43"/>
      <c r="H165" s="43"/>
      <c r="I165" s="43"/>
    </row>
    <row r="166" spans="5:9">
      <c r="E166" s="43"/>
      <c r="F166" s="43"/>
      <c r="G166" s="43"/>
      <c r="H166" s="43"/>
      <c r="I166" s="43"/>
    </row>
    <row r="167" spans="5:9">
      <c r="E167" s="43"/>
      <c r="F167" s="43"/>
      <c r="G167" s="43"/>
      <c r="H167" s="43"/>
      <c r="I167" s="43"/>
    </row>
    <row r="168" spans="5:9">
      <c r="E168" s="43"/>
      <c r="F168" s="43"/>
      <c r="G168" s="43"/>
      <c r="H168" s="43"/>
      <c r="I168" s="43"/>
    </row>
    <row r="169" spans="5:9">
      <c r="E169" s="43"/>
      <c r="F169" s="43"/>
      <c r="G169" s="43"/>
      <c r="H169" s="43"/>
      <c r="I169" s="43"/>
    </row>
    <row r="170" spans="5:9">
      <c r="E170" s="43"/>
      <c r="F170" s="43"/>
      <c r="G170" s="43"/>
      <c r="H170" s="43"/>
      <c r="I170" s="43"/>
    </row>
    <row r="171" spans="5:9">
      <c r="E171" s="43"/>
      <c r="F171" s="43"/>
      <c r="G171" s="43"/>
      <c r="H171" s="43"/>
      <c r="I171" s="43"/>
    </row>
    <row r="172" spans="5:9">
      <c r="E172" s="43"/>
      <c r="F172" s="43"/>
      <c r="G172" s="43"/>
      <c r="H172" s="43"/>
      <c r="I172" s="43"/>
    </row>
    <row r="173" spans="5:9">
      <c r="E173" s="43"/>
      <c r="F173" s="43"/>
      <c r="G173" s="43"/>
      <c r="H173" s="43"/>
      <c r="I173" s="43"/>
    </row>
    <row r="174" spans="5:9">
      <c r="E174" s="43"/>
      <c r="F174" s="43"/>
      <c r="G174" s="43"/>
      <c r="H174" s="43"/>
      <c r="I174" s="43"/>
    </row>
    <row r="175" spans="5:9">
      <c r="E175" s="43"/>
      <c r="F175" s="43"/>
      <c r="G175" s="43"/>
      <c r="H175" s="43"/>
      <c r="I175" s="43"/>
    </row>
    <row r="176" spans="5:9">
      <c r="E176" s="43"/>
      <c r="F176" s="43"/>
      <c r="G176" s="43"/>
      <c r="H176" s="43"/>
      <c r="I176" s="43"/>
    </row>
    <row r="177" spans="5:9">
      <c r="E177" s="43"/>
      <c r="F177" s="43"/>
      <c r="G177" s="43"/>
      <c r="H177" s="43"/>
      <c r="I177" s="43"/>
    </row>
    <row r="178" spans="5:9">
      <c r="E178" s="43"/>
      <c r="F178" s="43"/>
      <c r="G178" s="43"/>
      <c r="H178" s="43"/>
      <c r="I178" s="43"/>
    </row>
    <row r="179" spans="5:9">
      <c r="E179" s="43"/>
      <c r="F179" s="43"/>
      <c r="G179" s="43"/>
      <c r="H179" s="43"/>
      <c r="I179" s="43"/>
    </row>
    <row r="180" spans="5:9">
      <c r="E180" s="43"/>
      <c r="F180" s="43"/>
      <c r="G180" s="43"/>
      <c r="H180" s="43"/>
      <c r="I180" s="43"/>
    </row>
    <row r="181" spans="5:9">
      <c r="E181" s="43"/>
      <c r="F181" s="43"/>
      <c r="G181" s="43"/>
      <c r="H181" s="43"/>
      <c r="I181" s="43"/>
    </row>
  </sheetData>
  <mergeCells count="4">
    <mergeCell ref="F4:G4"/>
    <mergeCell ref="H4:I4"/>
    <mergeCell ref="K4:L4"/>
    <mergeCell ref="A42:L42"/>
  </mergeCells>
  <pageMargins left="0.5" right="0.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145" zoomScaleNormal="125" zoomScalePageLayoutView="125" workbookViewId="0">
      <selection activeCell="E9" sqref="E9"/>
    </sheetView>
  </sheetViews>
  <sheetFormatPr baseColWidth="10" defaultColWidth="11.5" defaultRowHeight="12" x14ac:dyDescent="0"/>
  <cols>
    <col min="1" max="1" width="40" style="55" customWidth="1"/>
    <col min="2" max="2" width="6.5" style="55" bestFit="1" customWidth="1"/>
    <col min="3" max="3" width="8.1640625" style="55" bestFit="1" customWidth="1"/>
    <col min="4" max="4" width="6.5" style="55" bestFit="1" customWidth="1"/>
    <col min="5" max="5" width="8.5" style="55" customWidth="1"/>
    <col min="6" max="6" width="3.1640625" style="55" bestFit="1" customWidth="1"/>
    <col min="7" max="7" width="10" style="55" customWidth="1"/>
    <col min="8" max="16384" width="11.5" style="55"/>
  </cols>
  <sheetData>
    <row r="1" spans="1:8" s="26" customFormat="1">
      <c r="A1" s="26" t="s">
        <v>164</v>
      </c>
    </row>
    <row r="2" spans="1:8" s="26" customFormat="1">
      <c r="A2" s="26" t="s">
        <v>165</v>
      </c>
    </row>
    <row r="3" spans="1:8" ht="13" customHeight="1">
      <c r="A3" s="51" t="s">
        <v>166</v>
      </c>
      <c r="B3" s="52" t="s">
        <v>167</v>
      </c>
      <c r="C3" s="52"/>
      <c r="D3" s="52" t="s">
        <v>168</v>
      </c>
      <c r="E3" s="52"/>
      <c r="F3" s="53" t="s">
        <v>169</v>
      </c>
      <c r="G3" s="53" t="s">
        <v>170</v>
      </c>
      <c r="H3" s="54"/>
    </row>
    <row r="4" spans="1:8" ht="17" customHeight="1">
      <c r="A4" s="21"/>
      <c r="B4" s="29" t="s">
        <v>171</v>
      </c>
      <c r="C4" s="29" t="s">
        <v>172</v>
      </c>
      <c r="D4" s="29" t="s">
        <v>171</v>
      </c>
      <c r="E4" s="29" t="s">
        <v>172</v>
      </c>
      <c r="F4" s="41"/>
      <c r="G4" s="56" t="s">
        <v>173</v>
      </c>
    </row>
    <row r="5" spans="1:8" s="62" customFormat="1">
      <c r="A5" s="6" t="s">
        <v>174</v>
      </c>
      <c r="B5" s="57">
        <v>0.52251999999999998</v>
      </c>
      <c r="C5" s="57">
        <v>1E-3</v>
      </c>
      <c r="D5" s="58">
        <v>0.28000000000000003</v>
      </c>
      <c r="E5" s="58">
        <v>0.02</v>
      </c>
      <c r="F5" s="59">
        <v>35</v>
      </c>
      <c r="G5" s="60" t="s">
        <v>175</v>
      </c>
      <c r="H5" s="61"/>
    </row>
    <row r="6" spans="1:8" s="62" customFormat="1">
      <c r="A6" s="6" t="s">
        <v>176</v>
      </c>
      <c r="B6" s="57">
        <v>0.52600000000000002</v>
      </c>
      <c r="C6" s="57">
        <v>2E-3</v>
      </c>
      <c r="D6" s="58">
        <v>0.35</v>
      </c>
      <c r="E6" s="58">
        <v>0.04</v>
      </c>
      <c r="F6" s="30">
        <v>26</v>
      </c>
      <c r="G6" s="60" t="s">
        <v>177</v>
      </c>
    </row>
    <row r="7" spans="1:8" s="62" customFormat="1">
      <c r="A7" s="46" t="s">
        <v>178</v>
      </c>
      <c r="B7" s="57">
        <v>0.52900000000000003</v>
      </c>
      <c r="C7" s="57">
        <v>4.0000000000000001E-3</v>
      </c>
      <c r="D7" s="58">
        <v>0.41</v>
      </c>
      <c r="E7" s="58">
        <v>7.0000000000000007E-2</v>
      </c>
      <c r="F7" s="30">
        <v>13</v>
      </c>
      <c r="G7" s="63" t="s">
        <v>179</v>
      </c>
    </row>
    <row r="8" spans="1:8" s="62" customFormat="1" ht="24">
      <c r="A8" s="28" t="s">
        <v>180</v>
      </c>
      <c r="B8" s="57">
        <v>0.52300000000000002</v>
      </c>
      <c r="C8" s="57">
        <v>3.0000000000000001E-3</v>
      </c>
      <c r="D8" s="58">
        <v>0.31</v>
      </c>
      <c r="E8" s="58">
        <v>0.06</v>
      </c>
      <c r="F8" s="30">
        <v>13</v>
      </c>
      <c r="G8" s="63" t="s">
        <v>181</v>
      </c>
    </row>
    <row r="9" spans="1:8" s="62" customFormat="1" ht="36">
      <c r="A9" s="28" t="s">
        <v>182</v>
      </c>
      <c r="B9" s="57">
        <v>0.52200000000000002</v>
      </c>
      <c r="C9" s="57">
        <v>2.0999999999999999E-3</v>
      </c>
      <c r="D9" s="58">
        <v>0.27</v>
      </c>
      <c r="E9" s="58">
        <v>0.02</v>
      </c>
      <c r="F9" s="30">
        <v>25</v>
      </c>
      <c r="G9" s="60" t="s">
        <v>183</v>
      </c>
    </row>
    <row r="10" spans="1:8" s="62" customFormat="1">
      <c r="A10" s="46" t="s">
        <v>184</v>
      </c>
      <c r="B10" s="57">
        <v>0.52769999999999995</v>
      </c>
      <c r="C10" s="57">
        <v>2E-3</v>
      </c>
      <c r="D10" s="58">
        <v>0.28000000000000003</v>
      </c>
      <c r="E10" s="58">
        <v>0.01</v>
      </c>
      <c r="F10" s="30">
        <v>9</v>
      </c>
      <c r="G10" s="60" t="s">
        <v>185</v>
      </c>
    </row>
    <row r="11" spans="1:8" s="6" customFormat="1">
      <c r="A11" s="27" t="s">
        <v>186</v>
      </c>
      <c r="B11" s="57">
        <v>0.52590000000000003</v>
      </c>
      <c r="C11" s="57">
        <v>6.0000000000000001E-3</v>
      </c>
      <c r="D11" s="58">
        <v>0.34</v>
      </c>
      <c r="E11" s="58">
        <v>0.11</v>
      </c>
      <c r="F11" s="30">
        <v>10</v>
      </c>
      <c r="G11" s="60" t="s">
        <v>187</v>
      </c>
    </row>
    <row r="12" spans="1:8" s="6" customFormat="1">
      <c r="A12" s="27" t="s">
        <v>188</v>
      </c>
      <c r="B12" s="57">
        <v>0.53100000000000003</v>
      </c>
      <c r="C12" s="57">
        <v>2E-3</v>
      </c>
      <c r="D12" s="58">
        <v>0.42</v>
      </c>
      <c r="E12" s="58">
        <v>0.04</v>
      </c>
      <c r="F12" s="30">
        <v>8</v>
      </c>
      <c r="G12" s="60" t="s">
        <v>187</v>
      </c>
    </row>
    <row r="13" spans="1:8" s="62" customFormat="1">
      <c r="A13" s="29" t="s">
        <v>189</v>
      </c>
      <c r="B13" s="64">
        <v>0.52400000000000002</v>
      </c>
      <c r="C13" s="64">
        <v>7.0000000000000001E-3</v>
      </c>
      <c r="D13" s="65">
        <v>0.28999999999999998</v>
      </c>
      <c r="E13" s="65">
        <v>0.14000000000000001</v>
      </c>
      <c r="F13" s="41">
        <v>5</v>
      </c>
      <c r="G13" s="66" t="s">
        <v>177</v>
      </c>
    </row>
    <row r="14" spans="1:8" s="69" customFormat="1" ht="16" customHeight="1">
      <c r="A14" s="67" t="s">
        <v>190</v>
      </c>
      <c r="B14" s="68"/>
      <c r="C14" s="68"/>
      <c r="D14" s="68"/>
      <c r="E14" s="68"/>
      <c r="F14" s="68"/>
      <c r="G14" s="68"/>
    </row>
    <row r="15" spans="1:8" ht="16" customHeight="1">
      <c r="A15" s="70" t="s">
        <v>191</v>
      </c>
      <c r="B15" s="71"/>
      <c r="C15" s="71"/>
      <c r="D15" s="71"/>
      <c r="E15" s="71"/>
      <c r="F15" s="71"/>
      <c r="G15" s="71"/>
    </row>
  </sheetData>
  <mergeCells count="4">
    <mergeCell ref="B3:C3"/>
    <mergeCell ref="D3:E3"/>
    <mergeCell ref="A14:G14"/>
    <mergeCell ref="A15:G15"/>
  </mergeCells>
  <phoneticPr fontId="2" type="noConversion"/>
  <pageMargins left="0.75" right="0.75" top="1" bottom="1" header="0.5" footer="0.5"/>
  <pageSetup orientation="landscape" horizontalDpi="4294967292" verticalDpi="429496729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6"/>
  <sheetViews>
    <sheetView zoomScale="135" zoomScaleNormal="135" zoomScalePageLayoutView="135" workbookViewId="0">
      <pane xSplit="4" ySplit="4" topLeftCell="I28" activePane="bottomRight" state="frozen"/>
      <selection pane="topRight" activeCell="E1" sqref="E1"/>
      <selection pane="bottomLeft" activeCell="A5" sqref="A5"/>
      <selection pane="bottomRight" activeCell="K47" sqref="K47"/>
    </sheetView>
  </sheetViews>
  <sheetFormatPr baseColWidth="10" defaultColWidth="10.83203125" defaultRowHeight="12" x14ac:dyDescent="0"/>
  <cols>
    <col min="1" max="1" width="10.33203125" style="27" customWidth="1"/>
    <col min="2" max="3" width="5.33203125" style="27" customWidth="1"/>
    <col min="4" max="4" width="13.6640625" style="27" customWidth="1"/>
    <col min="5" max="5" width="16.83203125" style="27" customWidth="1"/>
    <col min="6" max="6" width="6" style="30" customWidth="1"/>
    <col min="7" max="7" width="4.1640625" style="27" customWidth="1"/>
    <col min="8" max="8" width="6.33203125" style="27" bestFit="1" customWidth="1"/>
    <col min="9" max="9" width="6.33203125" style="27" customWidth="1"/>
    <col min="10" max="10" width="13.33203125" style="27" bestFit="1" customWidth="1"/>
    <col min="11" max="12" width="10.83203125" style="27"/>
    <col min="13" max="13" width="10.83203125" style="30"/>
    <col min="14" max="16384" width="10.83203125" style="27"/>
  </cols>
  <sheetData>
    <row r="1" spans="1:13">
      <c r="A1" s="27" t="s">
        <v>192</v>
      </c>
    </row>
    <row r="2" spans="1:13">
      <c r="A2" s="27" t="s">
        <v>193</v>
      </c>
    </row>
    <row r="3" spans="1:13" ht="15.75" customHeight="1">
      <c r="A3" s="72" t="s">
        <v>194</v>
      </c>
      <c r="B3" s="72" t="s">
        <v>195</v>
      </c>
      <c r="C3" s="73" t="s">
        <v>196</v>
      </c>
      <c r="D3" s="74" t="s">
        <v>124</v>
      </c>
      <c r="E3" s="72" t="s">
        <v>197</v>
      </c>
      <c r="F3" s="75" t="s">
        <v>198</v>
      </c>
      <c r="G3" s="76"/>
      <c r="H3" s="75" t="s">
        <v>199</v>
      </c>
      <c r="I3" s="76"/>
      <c r="J3" s="77" t="s">
        <v>200</v>
      </c>
      <c r="K3" s="77" t="s">
        <v>201</v>
      </c>
      <c r="L3" s="77" t="s">
        <v>202</v>
      </c>
      <c r="M3" s="77" t="s">
        <v>203</v>
      </c>
    </row>
    <row r="4" spans="1:13">
      <c r="C4" s="78"/>
      <c r="D4" s="48"/>
      <c r="F4" s="30" t="s">
        <v>133</v>
      </c>
      <c r="G4" s="41" t="s">
        <v>134</v>
      </c>
      <c r="H4" s="30" t="s">
        <v>133</v>
      </c>
      <c r="I4" s="41" t="s">
        <v>134</v>
      </c>
      <c r="J4" s="56"/>
      <c r="M4" s="40" t="s">
        <v>204</v>
      </c>
    </row>
    <row r="5" spans="1:13">
      <c r="A5" s="72" t="s">
        <v>205</v>
      </c>
      <c r="B5" s="72">
        <v>155</v>
      </c>
      <c r="C5" s="73">
        <v>2780</v>
      </c>
      <c r="D5" s="72" t="s">
        <v>109</v>
      </c>
      <c r="E5" s="72" t="s">
        <v>206</v>
      </c>
      <c r="F5" s="79">
        <v>-8.5589999999999993</v>
      </c>
      <c r="G5" s="80">
        <v>6.0999999999999999E-2</v>
      </c>
      <c r="H5" s="79">
        <v>-16.988</v>
      </c>
      <c r="I5" s="80">
        <v>0.03</v>
      </c>
      <c r="J5" s="31">
        <f>1.0282*(H5+1000)-1000</f>
        <v>10.732938399999966</v>
      </c>
      <c r="K5" s="42">
        <f t="shared" ref="K5:K23" si="0">1000*LN(F5/1000+1)</f>
        <v>-8.5958385921206801</v>
      </c>
      <c r="L5" s="42">
        <f t="shared" ref="L5:L23" si="1">1000*LN(H5/1000+1)</f>
        <v>-17.133951381506183</v>
      </c>
      <c r="M5" s="42">
        <f t="shared" ref="M5:M23" si="2">K5-0.529*L5-0.415</f>
        <v>5.3021688696090641E-2</v>
      </c>
    </row>
    <row r="6" spans="1:13">
      <c r="A6" s="27" t="s">
        <v>205</v>
      </c>
      <c r="B6" s="27">
        <v>156</v>
      </c>
      <c r="C6" s="78">
        <v>2781</v>
      </c>
      <c r="D6" s="27" t="s">
        <v>109</v>
      </c>
      <c r="E6" s="27" t="s">
        <v>207</v>
      </c>
      <c r="F6" s="42">
        <v>-8.6530000000000005</v>
      </c>
      <c r="G6" s="31">
        <v>5.3999999999999999E-2</v>
      </c>
      <c r="H6" s="42">
        <v>-17.012</v>
      </c>
      <c r="I6" s="31">
        <v>0.02</v>
      </c>
      <c r="J6" s="31">
        <f t="shared" ref="J6:J23" si="3">1.0282*(H6+1000)-1000</f>
        <v>10.708261600000014</v>
      </c>
      <c r="K6" s="42">
        <f t="shared" si="0"/>
        <v>-8.6906545785705269</v>
      </c>
      <c r="L6" s="42">
        <f t="shared" si="1"/>
        <v>-17.158366437458589</v>
      </c>
      <c r="M6" s="42">
        <f t="shared" si="2"/>
        <v>-2.8878733154932001E-2</v>
      </c>
    </row>
    <row r="7" spans="1:13">
      <c r="A7" s="27" t="s">
        <v>208</v>
      </c>
      <c r="B7" s="27">
        <v>159</v>
      </c>
      <c r="C7" s="78">
        <v>2786</v>
      </c>
      <c r="D7" s="27" t="s">
        <v>109</v>
      </c>
      <c r="E7" s="27" t="s">
        <v>209</v>
      </c>
      <c r="F7" s="42">
        <v>-8.6560000000000006</v>
      </c>
      <c r="G7" s="31">
        <v>5.1999999999999998E-2</v>
      </c>
      <c r="H7" s="42">
        <v>-17.088999999999999</v>
      </c>
      <c r="I7" s="31">
        <v>3.4000000000000002E-2</v>
      </c>
      <c r="J7" s="31">
        <f t="shared" si="3"/>
        <v>10.629090200000064</v>
      </c>
      <c r="K7" s="42">
        <f t="shared" si="0"/>
        <v>-8.6936807687332678</v>
      </c>
      <c r="L7" s="42">
        <f t="shared" si="1"/>
        <v>-17.236702099707127</v>
      </c>
      <c r="M7" s="42">
        <f t="shared" si="2"/>
        <v>9.5346420118032627E-3</v>
      </c>
    </row>
    <row r="8" spans="1:13">
      <c r="A8" s="27" t="s">
        <v>208</v>
      </c>
      <c r="B8" s="27">
        <v>164</v>
      </c>
      <c r="C8" s="78">
        <v>2794</v>
      </c>
      <c r="D8" s="27" t="s">
        <v>109</v>
      </c>
      <c r="E8" s="27" t="s">
        <v>210</v>
      </c>
      <c r="F8" s="42">
        <v>-8.7010000000000005</v>
      </c>
      <c r="G8" s="31">
        <v>6.6000000000000003E-2</v>
      </c>
      <c r="H8" s="42">
        <v>-17.161000000000001</v>
      </c>
      <c r="I8" s="31">
        <v>5.8999999999999997E-2</v>
      </c>
      <c r="J8" s="31">
        <f t="shared" si="3"/>
        <v>10.555059799999981</v>
      </c>
      <c r="K8" s="42">
        <f t="shared" si="0"/>
        <v>-8.739074720148313</v>
      </c>
      <c r="L8" s="42">
        <f t="shared" si="1"/>
        <v>-17.309956582761593</v>
      </c>
      <c r="M8" s="42">
        <f t="shared" si="2"/>
        <v>2.8923121325706291E-3</v>
      </c>
    </row>
    <row r="9" spans="1:13">
      <c r="A9" s="27" t="s">
        <v>211</v>
      </c>
      <c r="B9" s="27">
        <v>166</v>
      </c>
      <c r="C9" s="78">
        <v>2796</v>
      </c>
      <c r="D9" s="27" t="s">
        <v>109</v>
      </c>
      <c r="E9" s="27" t="s">
        <v>212</v>
      </c>
      <c r="F9" s="42">
        <v>-8.6489999999999991</v>
      </c>
      <c r="G9" s="31">
        <v>5.0999999999999997E-2</v>
      </c>
      <c r="H9" s="42">
        <v>-17.007000000000001</v>
      </c>
      <c r="I9" s="31">
        <v>0.03</v>
      </c>
      <c r="J9" s="31">
        <f t="shared" si="3"/>
        <v>10.713402600000109</v>
      </c>
      <c r="K9" s="42">
        <f t="shared" si="0"/>
        <v>-8.6866196725989582</v>
      </c>
      <c r="L9" s="42">
        <f t="shared" si="1"/>
        <v>-17.153279918311103</v>
      </c>
      <c r="M9" s="42">
        <f t="shared" si="2"/>
        <v>-2.7534595812384433E-2</v>
      </c>
    </row>
    <row r="10" spans="1:13">
      <c r="A10" s="27" t="s">
        <v>213</v>
      </c>
      <c r="B10" s="27">
        <v>191</v>
      </c>
      <c r="C10" s="78">
        <v>3061</v>
      </c>
      <c r="D10" s="27" t="s">
        <v>109</v>
      </c>
      <c r="E10" s="27" t="s">
        <v>214</v>
      </c>
      <c r="F10" s="42">
        <v>-8.4130000000000003</v>
      </c>
      <c r="G10" s="31">
        <v>8.6999999999999994E-2</v>
      </c>
      <c r="H10" s="42">
        <v>-16.579999999999998</v>
      </c>
      <c r="I10" s="31">
        <v>5.8999999999999997E-2</v>
      </c>
      <c r="J10" s="31">
        <f t="shared" si="3"/>
        <v>11.152443999999946</v>
      </c>
      <c r="K10" s="42">
        <f t="shared" si="0"/>
        <v>-8.4485890320904815</v>
      </c>
      <c r="L10" s="42">
        <f t="shared" si="1"/>
        <v>-16.718986606874136</v>
      </c>
      <c r="M10" s="42">
        <f t="shared" si="2"/>
        <v>-1.924511705406301E-2</v>
      </c>
    </row>
    <row r="11" spans="1:13">
      <c r="A11" s="27" t="s">
        <v>215</v>
      </c>
      <c r="B11" s="27">
        <v>197</v>
      </c>
      <c r="C11" s="78">
        <v>3070</v>
      </c>
      <c r="D11" s="27" t="s">
        <v>109</v>
      </c>
      <c r="E11" s="27" t="s">
        <v>216</v>
      </c>
      <c r="F11" s="42">
        <v>-8.4979999999999993</v>
      </c>
      <c r="G11" s="31">
        <v>7.6999999999999999E-2</v>
      </c>
      <c r="H11" s="42">
        <v>-16.702999999999999</v>
      </c>
      <c r="I11" s="31">
        <v>2.1000000000000001E-2</v>
      </c>
      <c r="J11" s="31">
        <f t="shared" si="3"/>
        <v>11.025975399999993</v>
      </c>
      <c r="K11" s="42">
        <f t="shared" si="0"/>
        <v>-8.5343138785820454</v>
      </c>
      <c r="L11" s="42">
        <f t="shared" si="1"/>
        <v>-16.844068151560382</v>
      </c>
      <c r="M11" s="42">
        <f t="shared" si="2"/>
        <v>-3.8801826406602069E-2</v>
      </c>
    </row>
    <row r="12" spans="1:13">
      <c r="A12" s="27" t="s">
        <v>217</v>
      </c>
      <c r="B12" s="27">
        <v>207</v>
      </c>
      <c r="C12" s="78">
        <v>3086</v>
      </c>
      <c r="D12" s="27" t="s">
        <v>109</v>
      </c>
      <c r="E12" s="27" t="s">
        <v>218</v>
      </c>
      <c r="F12" s="42">
        <v>-8.48</v>
      </c>
      <c r="G12" s="31">
        <v>4.5999999999999999E-2</v>
      </c>
      <c r="H12" s="42">
        <v>-16.809000000000001</v>
      </c>
      <c r="I12" s="31">
        <v>3.1E-2</v>
      </c>
      <c r="J12" s="31">
        <f t="shared" si="3"/>
        <v>10.916986199999997</v>
      </c>
      <c r="K12" s="42">
        <f t="shared" si="0"/>
        <v>-8.5161597683397421</v>
      </c>
      <c r="L12" s="42">
        <f t="shared" si="1"/>
        <v>-16.951874555771955</v>
      </c>
      <c r="M12" s="42">
        <f t="shared" si="2"/>
        <v>3.6381871663622667E-2</v>
      </c>
    </row>
    <row r="13" spans="1:13">
      <c r="A13" s="27" t="s">
        <v>217</v>
      </c>
      <c r="B13" s="27">
        <v>210</v>
      </c>
      <c r="C13" s="78">
        <v>3089</v>
      </c>
      <c r="D13" s="27" t="s">
        <v>109</v>
      </c>
      <c r="E13" s="27" t="s">
        <v>219</v>
      </c>
      <c r="F13" s="42">
        <v>-8.6120000000000001</v>
      </c>
      <c r="G13" s="31">
        <v>4.1000000000000002E-2</v>
      </c>
      <c r="H13" s="42">
        <v>-16.948</v>
      </c>
      <c r="I13" s="31">
        <v>2.9000000000000001E-2</v>
      </c>
      <c r="J13" s="31">
        <f t="shared" si="3"/>
        <v>10.774066400000038</v>
      </c>
      <c r="K13" s="42">
        <f t="shared" si="0"/>
        <v>-8.6492975641375214</v>
      </c>
      <c r="L13" s="42">
        <f t="shared" si="1"/>
        <v>-17.093260946194249</v>
      </c>
      <c r="M13" s="42">
        <f t="shared" si="2"/>
        <v>-2.1962523600763839E-2</v>
      </c>
    </row>
    <row r="14" spans="1:13">
      <c r="A14" s="27" t="s">
        <v>220</v>
      </c>
      <c r="B14" s="27">
        <v>218</v>
      </c>
      <c r="C14" s="78">
        <v>3105</v>
      </c>
      <c r="D14" s="27" t="s">
        <v>109</v>
      </c>
      <c r="E14" s="27" t="s">
        <v>221</v>
      </c>
      <c r="F14" s="42">
        <v>-8.6519999999999992</v>
      </c>
      <c r="G14" s="31">
        <v>6.6000000000000003E-2</v>
      </c>
      <c r="H14" s="42">
        <v>-16.853999999999999</v>
      </c>
      <c r="I14" s="31">
        <v>0.03</v>
      </c>
      <c r="J14" s="31">
        <f t="shared" si="3"/>
        <v>10.870717199999945</v>
      </c>
      <c r="K14" s="42">
        <f t="shared" si="0"/>
        <v>-8.6896458505513134</v>
      </c>
      <c r="L14" s="42">
        <f t="shared" si="1"/>
        <v>-16.997644940002051</v>
      </c>
      <c r="M14" s="42">
        <f t="shared" si="2"/>
        <v>-0.1128916772902277</v>
      </c>
    </row>
    <row r="15" spans="1:13">
      <c r="A15" s="27" t="s">
        <v>222</v>
      </c>
      <c r="B15" s="27">
        <v>225</v>
      </c>
      <c r="C15" s="78">
        <v>3119</v>
      </c>
      <c r="D15" s="27" t="s">
        <v>109</v>
      </c>
      <c r="E15" s="27" t="s">
        <v>223</v>
      </c>
      <c r="F15" s="42">
        <v>-8.5069999999999997</v>
      </c>
      <c r="G15" s="31">
        <v>5.6000000000000001E-2</v>
      </c>
      <c r="H15" s="42">
        <v>-16.698</v>
      </c>
      <c r="I15" s="31">
        <v>3.2000000000000001E-2</v>
      </c>
      <c r="J15" s="31">
        <f t="shared" si="3"/>
        <v>11.031116399999974</v>
      </c>
      <c r="K15" s="42">
        <f t="shared" si="0"/>
        <v>-8.5433910572941443</v>
      </c>
      <c r="L15" s="42">
        <f t="shared" si="1"/>
        <v>-16.83898323084188</v>
      </c>
      <c r="M15" s="42">
        <f t="shared" si="2"/>
        <v>-5.056892817878994E-2</v>
      </c>
    </row>
    <row r="16" spans="1:13">
      <c r="A16" s="27" t="s">
        <v>224</v>
      </c>
      <c r="B16" s="27">
        <v>230</v>
      </c>
      <c r="C16" s="78">
        <v>3124</v>
      </c>
      <c r="D16" s="27" t="s">
        <v>109</v>
      </c>
      <c r="E16" s="27" t="s">
        <v>225</v>
      </c>
      <c r="F16" s="42">
        <v>-8.3559999999999999</v>
      </c>
      <c r="G16" s="31">
        <v>9.5000000000000001E-2</v>
      </c>
      <c r="H16" s="42">
        <v>-16.504999999999999</v>
      </c>
      <c r="I16" s="31">
        <v>5.2999999999999999E-2</v>
      </c>
      <c r="J16" s="31">
        <f t="shared" si="3"/>
        <v>11.229558999999995</v>
      </c>
      <c r="K16" s="42">
        <f t="shared" si="0"/>
        <v>-8.3911070746022531</v>
      </c>
      <c r="L16" s="42">
        <f t="shared" si="1"/>
        <v>-16.642725050033707</v>
      </c>
      <c r="M16" s="42">
        <f t="shared" si="2"/>
        <v>-2.1055231344221936E-3</v>
      </c>
    </row>
    <row r="17" spans="1:13">
      <c r="A17" s="27" t="s">
        <v>226</v>
      </c>
      <c r="B17" s="27">
        <v>237</v>
      </c>
      <c r="C17" s="78">
        <v>3133</v>
      </c>
      <c r="D17" s="27" t="s">
        <v>109</v>
      </c>
      <c r="E17" s="27" t="s">
        <v>227</v>
      </c>
      <c r="F17" s="42">
        <v>-8.3770000000000007</v>
      </c>
      <c r="G17" s="31">
        <v>7.4999999999999997E-2</v>
      </c>
      <c r="H17" s="42">
        <v>-16.931999999999999</v>
      </c>
      <c r="I17" s="31">
        <v>4.7E-2</v>
      </c>
      <c r="J17" s="31">
        <f t="shared" si="3"/>
        <v>10.79051759999993</v>
      </c>
      <c r="K17" s="42">
        <f t="shared" si="0"/>
        <v>-8.4122842534699718</v>
      </c>
      <c r="L17" s="42">
        <f t="shared" si="1"/>
        <v>-17.076985235657386</v>
      </c>
      <c r="M17" s="42">
        <f t="shared" si="2"/>
        <v>0.20644093619278531</v>
      </c>
    </row>
    <row r="18" spans="1:13">
      <c r="A18" s="27" t="s">
        <v>228</v>
      </c>
      <c r="B18" s="27">
        <v>243</v>
      </c>
      <c r="C18" s="78">
        <v>3141</v>
      </c>
      <c r="D18" s="27" t="s">
        <v>109</v>
      </c>
      <c r="E18" s="27" t="s">
        <v>229</v>
      </c>
      <c r="F18" s="42">
        <v>-8.5079999999999991</v>
      </c>
      <c r="G18" s="31">
        <v>7.5999999999999998E-2</v>
      </c>
      <c r="H18" s="42">
        <v>-16.794</v>
      </c>
      <c r="I18" s="31">
        <v>5.3999999999999999E-2</v>
      </c>
      <c r="J18" s="31">
        <f t="shared" si="3"/>
        <v>10.932409200000052</v>
      </c>
      <c r="K18" s="42">
        <f t="shared" si="0"/>
        <v>-8.5443996377926528</v>
      </c>
      <c r="L18" s="42">
        <f t="shared" si="1"/>
        <v>-16.936618226556362</v>
      </c>
      <c r="M18" s="42">
        <f t="shared" si="2"/>
        <v>7.1404055662915855E-5</v>
      </c>
    </row>
    <row r="19" spans="1:13">
      <c r="A19" s="27" t="s">
        <v>230</v>
      </c>
      <c r="B19" s="27">
        <v>246</v>
      </c>
      <c r="C19" s="78">
        <v>3145</v>
      </c>
      <c r="D19" s="27" t="s">
        <v>109</v>
      </c>
      <c r="E19" s="27" t="s">
        <v>218</v>
      </c>
      <c r="F19" s="42">
        <v>-8.1470000000000002</v>
      </c>
      <c r="G19" s="31">
        <v>5.8999999999999997E-2</v>
      </c>
      <c r="H19" s="42">
        <v>-15.997999999999999</v>
      </c>
      <c r="I19" s="31">
        <v>4.2000000000000003E-2</v>
      </c>
      <c r="J19" s="31">
        <f t="shared" si="3"/>
        <v>11.750856399999975</v>
      </c>
      <c r="K19" s="42">
        <f t="shared" si="0"/>
        <v>-8.1803681616888433</v>
      </c>
      <c r="L19" s="42">
        <f t="shared" si="1"/>
        <v>-16.12734941162395</v>
      </c>
      <c r="M19" s="42">
        <f t="shared" si="2"/>
        <v>-6.4000322939773591E-2</v>
      </c>
    </row>
    <row r="20" spans="1:13">
      <c r="A20" s="27" t="s">
        <v>231</v>
      </c>
      <c r="B20" s="27">
        <v>251</v>
      </c>
      <c r="C20" s="78">
        <v>3151</v>
      </c>
      <c r="D20" s="27" t="s">
        <v>109</v>
      </c>
      <c r="E20" s="27" t="s">
        <v>219</v>
      </c>
      <c r="F20" s="42">
        <v>-8.3070000000000004</v>
      </c>
      <c r="G20" s="31">
        <v>0.09</v>
      </c>
      <c r="H20" s="42">
        <v>-16.521999999999998</v>
      </c>
      <c r="I20" s="31">
        <v>7.0000000000000007E-2</v>
      </c>
      <c r="J20" s="31">
        <f t="shared" si="3"/>
        <v>11.212079599999925</v>
      </c>
      <c r="K20" s="42">
        <f t="shared" si="0"/>
        <v>-8.3416954012355511</v>
      </c>
      <c r="L20" s="42">
        <f t="shared" si="1"/>
        <v>-16.660010493199902</v>
      </c>
      <c r="M20" s="42">
        <f t="shared" si="2"/>
        <v>5.6450149667196803E-2</v>
      </c>
    </row>
    <row r="21" spans="1:13">
      <c r="A21" s="27" t="s">
        <v>232</v>
      </c>
      <c r="B21" s="27">
        <v>265</v>
      </c>
      <c r="C21" s="78">
        <v>3167</v>
      </c>
      <c r="D21" s="27" t="s">
        <v>109</v>
      </c>
      <c r="E21" s="27" t="s">
        <v>233</v>
      </c>
      <c r="F21" s="42">
        <v>-8.4459999999999997</v>
      </c>
      <c r="G21" s="31">
        <v>6.6000000000000003E-2</v>
      </c>
      <c r="H21" s="42">
        <v>-16.629000000000001</v>
      </c>
      <c r="I21" s="31">
        <v>5.7000000000000002E-2</v>
      </c>
      <c r="J21" s="31">
        <f t="shared" si="3"/>
        <v>11.102062199999978</v>
      </c>
      <c r="K21" s="42">
        <f t="shared" si="0"/>
        <v>-8.4818695703910816</v>
      </c>
      <c r="L21" s="42">
        <f t="shared" si="1"/>
        <v>-16.768813965256498</v>
      </c>
      <c r="M21" s="42">
        <f t="shared" si="2"/>
        <v>-2.616698277039381E-2</v>
      </c>
    </row>
    <row r="22" spans="1:13">
      <c r="A22" s="27" t="s">
        <v>234</v>
      </c>
      <c r="B22" s="27">
        <v>289</v>
      </c>
      <c r="C22" s="78">
        <v>3193</v>
      </c>
      <c r="D22" s="27" t="s">
        <v>109</v>
      </c>
      <c r="E22" s="27" t="s">
        <v>235</v>
      </c>
      <c r="F22" s="42">
        <v>-8.4380000000000006</v>
      </c>
      <c r="G22" s="31">
        <v>0.113</v>
      </c>
      <c r="H22" s="42">
        <v>-16.687999999999999</v>
      </c>
      <c r="I22" s="31">
        <v>0.06</v>
      </c>
      <c r="J22" s="31">
        <f t="shared" si="3"/>
        <v>11.041398400000048</v>
      </c>
      <c r="K22" s="42">
        <f t="shared" si="0"/>
        <v>-8.4738014593980253</v>
      </c>
      <c r="L22" s="42">
        <f t="shared" si="1"/>
        <v>-16.828813466973585</v>
      </c>
      <c r="M22" s="42">
        <f t="shared" si="2"/>
        <v>1.3640864631001171E-2</v>
      </c>
    </row>
    <row r="23" spans="1:13">
      <c r="A23" s="27" t="s">
        <v>236</v>
      </c>
      <c r="B23" s="27">
        <v>300</v>
      </c>
      <c r="C23" s="78">
        <v>3206</v>
      </c>
      <c r="D23" s="27" t="s">
        <v>109</v>
      </c>
      <c r="E23" s="27" t="s">
        <v>237</v>
      </c>
      <c r="F23" s="42">
        <v>-8.6630000000000003</v>
      </c>
      <c r="G23" s="31">
        <v>0.06</v>
      </c>
      <c r="H23" s="42">
        <v>-16.994</v>
      </c>
      <c r="I23" s="31">
        <v>0.04</v>
      </c>
      <c r="J23" s="31">
        <f t="shared" si="3"/>
        <v>10.726769199999922</v>
      </c>
      <c r="K23" s="42">
        <f t="shared" si="0"/>
        <v>-8.7007419147270113</v>
      </c>
      <c r="L23" s="42">
        <f t="shared" si="1"/>
        <v>-17.140055089610552</v>
      </c>
      <c r="M23" s="42">
        <f t="shared" si="2"/>
        <v>-4.8652772323028282E-2</v>
      </c>
    </row>
    <row r="24" spans="1:13" s="32" customFormat="1">
      <c r="C24" s="81"/>
      <c r="D24" s="27"/>
      <c r="E24" s="82" t="s">
        <v>238</v>
      </c>
      <c r="F24" s="83">
        <f>AVERAGE(F5:F23)</f>
        <v>-8.5064210526315787</v>
      </c>
      <c r="G24" s="84"/>
      <c r="H24" s="83">
        <f>AVERAGE(H5:H23)</f>
        <v>-16.784789473684214</v>
      </c>
      <c r="I24" s="84"/>
      <c r="J24" s="83">
        <f>AVERAGE(J5:J23)</f>
        <v>10.941879463157887</v>
      </c>
      <c r="K24" s="83">
        <f>AVERAGE(K5:K23)</f>
        <v>-8.5428175240248621</v>
      </c>
      <c r="L24" s="83">
        <f>AVERAGE(L5:L23)</f>
        <v>-16.927286620521112</v>
      </c>
      <c r="M24" s="83">
        <f>AVERAGE(M5:M23)</f>
        <v>-3.2829017691919722E-3</v>
      </c>
    </row>
    <row r="25" spans="1:13" s="32" customFormat="1">
      <c r="C25" s="81"/>
      <c r="D25" s="27"/>
      <c r="E25" s="85" t="s">
        <v>134</v>
      </c>
      <c r="F25" s="86">
        <f>STDEV(F5:F23)</f>
        <v>0.14678605587326876</v>
      </c>
      <c r="G25" s="87"/>
      <c r="H25" s="86">
        <f>STDEV(H5:H23)</f>
        <v>0.27183442242728284</v>
      </c>
      <c r="J25" s="86">
        <f>STDEV(J5:J23)</f>
        <v>0.27950015313971904</v>
      </c>
      <c r="K25" s="86">
        <f>STDEV(K5:K23)</f>
        <v>0.14803840794935236</v>
      </c>
      <c r="L25" s="86">
        <f>STDEV(L5:L23)</f>
        <v>0.27643147864254236</v>
      </c>
      <c r="M25" s="83">
        <f>STDEV(M5:M23)</f>
        <v>6.5159833535561151E-2</v>
      </c>
    </row>
    <row r="26" spans="1:13" s="32" customFormat="1">
      <c r="C26" s="81"/>
      <c r="D26" s="27"/>
      <c r="E26" s="82" t="s">
        <v>239</v>
      </c>
      <c r="F26" s="88">
        <f>COUNT(F5:F23)</f>
        <v>19</v>
      </c>
      <c r="H26" s="88">
        <f>COUNT(H5:H23)</f>
        <v>19</v>
      </c>
      <c r="J26" s="88">
        <f>COUNT(J5:J23)</f>
        <v>19</v>
      </c>
      <c r="K26" s="88">
        <f>COUNT(K5:K23)</f>
        <v>19</v>
      </c>
      <c r="L26" s="88">
        <f>COUNT(L5:L23)</f>
        <v>19</v>
      </c>
      <c r="M26" s="88">
        <f>COUNT(M5:M23)</f>
        <v>19</v>
      </c>
    </row>
    <row r="27" spans="1:13" s="32" customFormat="1">
      <c r="C27" s="81"/>
      <c r="D27" s="89"/>
      <c r="E27" s="82"/>
      <c r="F27" s="83"/>
      <c r="H27" s="83"/>
      <c r="J27" s="83"/>
      <c r="M27" s="90"/>
    </row>
    <row r="28" spans="1:13">
      <c r="C28" s="78"/>
      <c r="F28" s="42"/>
      <c r="H28" s="42"/>
      <c r="J28" s="42"/>
    </row>
    <row r="29" spans="1:13">
      <c r="A29" s="27" t="s">
        <v>230</v>
      </c>
      <c r="B29" s="27">
        <v>247</v>
      </c>
      <c r="C29" s="78">
        <v>3146</v>
      </c>
      <c r="D29" s="27" t="s">
        <v>240</v>
      </c>
      <c r="E29" s="27" t="s">
        <v>241</v>
      </c>
      <c r="F29" s="42">
        <v>-9.1120000000000001</v>
      </c>
      <c r="G29" s="31">
        <v>7.1999999999999995E-2</v>
      </c>
      <c r="H29" s="42">
        <v>-17.995999999999999</v>
      </c>
      <c r="I29" s="31">
        <v>5.7000000000000002E-2</v>
      </c>
      <c r="J29" s="31">
        <f t="shared" ref="J29:J45" si="4">1.0282*(H29+1000)-1000</f>
        <v>9.6965128000000504</v>
      </c>
      <c r="K29" s="42">
        <f t="shared" ref="K29:K45" si="5">1000*LN(F29/1000+1)</f>
        <v>-9.1537681934583954</v>
      </c>
      <c r="L29" s="42">
        <f t="shared" ref="L29:L45" si="6">1000*LN(H29/1000+1)</f>
        <v>-18.15989731621152</v>
      </c>
      <c r="M29" s="42">
        <f t="shared" ref="M29:M45" si="7">K29-0.529*L29-0.415</f>
        <v>3.781748681749969E-2</v>
      </c>
    </row>
    <row r="30" spans="1:13">
      <c r="A30" s="27" t="s">
        <v>242</v>
      </c>
      <c r="B30" s="27">
        <v>253</v>
      </c>
      <c r="C30" s="78">
        <v>3153</v>
      </c>
      <c r="D30" s="27" t="s">
        <v>240</v>
      </c>
      <c r="E30" s="27" t="s">
        <v>243</v>
      </c>
      <c r="F30" s="42">
        <v>-9.1750000000000007</v>
      </c>
      <c r="G30" s="31">
        <v>3.5000000000000003E-2</v>
      </c>
      <c r="H30" s="42">
        <v>-18.047999999999998</v>
      </c>
      <c r="I30" s="31">
        <v>4.1000000000000002E-2</v>
      </c>
      <c r="J30" s="31">
        <f t="shared" si="4"/>
        <v>9.6430464000000029</v>
      </c>
      <c r="K30" s="42">
        <f t="shared" si="5"/>
        <v>-9.2173495496096223</v>
      </c>
      <c r="L30" s="42">
        <f t="shared" si="6"/>
        <v>-18.212851659396492</v>
      </c>
      <c r="M30" s="42">
        <f t="shared" si="7"/>
        <v>2.2489782111217438E-3</v>
      </c>
    </row>
    <row r="31" spans="1:13">
      <c r="A31" s="27" t="s">
        <v>232</v>
      </c>
      <c r="B31" s="27">
        <v>258</v>
      </c>
      <c r="C31" s="78">
        <v>3159</v>
      </c>
      <c r="D31" s="27" t="s">
        <v>240</v>
      </c>
      <c r="E31" s="27" t="s">
        <v>244</v>
      </c>
      <c r="F31" s="42">
        <v>-9.1760000000000002</v>
      </c>
      <c r="G31" s="31">
        <v>5.1999999999999998E-2</v>
      </c>
      <c r="H31" s="42">
        <v>-18.099</v>
      </c>
      <c r="I31" s="31">
        <v>6.0999999999999999E-2</v>
      </c>
      <c r="J31" s="31">
        <f t="shared" si="4"/>
        <v>9.590608199999906</v>
      </c>
      <c r="K31" s="42">
        <f t="shared" si="5"/>
        <v>-9.2183588100789766</v>
      </c>
      <c r="L31" s="42">
        <f t="shared" si="6"/>
        <v>-18.264790373762064</v>
      </c>
      <c r="M31" s="42">
        <f t="shared" si="7"/>
        <v>2.871529764115538E-2</v>
      </c>
    </row>
    <row r="32" spans="1:13">
      <c r="A32" s="27" t="s">
        <v>245</v>
      </c>
      <c r="B32" s="27">
        <v>266</v>
      </c>
      <c r="C32" s="78">
        <v>3168</v>
      </c>
      <c r="D32" s="27" t="s">
        <v>240</v>
      </c>
      <c r="E32" s="27" t="s">
        <v>241</v>
      </c>
      <c r="F32" s="42">
        <v>-9.157</v>
      </c>
      <c r="G32" s="31">
        <v>9.2999999999999999E-2</v>
      </c>
      <c r="H32" s="42">
        <v>-18.004000000000001</v>
      </c>
      <c r="I32" s="31">
        <v>0.11700000000000001</v>
      </c>
      <c r="J32" s="31">
        <f t="shared" si="4"/>
        <v>9.6882871999999907</v>
      </c>
      <c r="K32" s="42">
        <f t="shared" si="5"/>
        <v>-9.1991830353392512</v>
      </c>
      <c r="L32" s="42">
        <f t="shared" si="6"/>
        <v>-18.168043955722773</v>
      </c>
      <c r="M32" s="42">
        <f t="shared" si="7"/>
        <v>-3.2877827619043898E-3</v>
      </c>
    </row>
    <row r="33" spans="1:13">
      <c r="A33" s="27" t="s">
        <v>246</v>
      </c>
      <c r="B33" s="27">
        <v>276</v>
      </c>
      <c r="C33" s="78">
        <v>3178</v>
      </c>
      <c r="D33" s="27" t="s">
        <v>240</v>
      </c>
      <c r="E33" s="27" t="s">
        <v>247</v>
      </c>
      <c r="F33" s="42">
        <v>-9.2249999999999996</v>
      </c>
      <c r="G33" s="31">
        <v>5.2999999999999999E-2</v>
      </c>
      <c r="H33" s="42">
        <v>-18.004000000000001</v>
      </c>
      <c r="I33" s="31">
        <v>2.1999999999999999E-2</v>
      </c>
      <c r="J33" s="31">
        <f t="shared" si="4"/>
        <v>9.6882871999999907</v>
      </c>
      <c r="K33" s="42">
        <f t="shared" si="5"/>
        <v>-9.2678138209162491</v>
      </c>
      <c r="L33" s="42">
        <f t="shared" si="6"/>
        <v>-18.168043955722773</v>
      </c>
      <c r="M33" s="42">
        <f t="shared" si="7"/>
        <v>-7.1918568338902256E-2</v>
      </c>
    </row>
    <row r="34" spans="1:13">
      <c r="A34" s="27" t="s">
        <v>248</v>
      </c>
      <c r="B34" s="27">
        <v>282</v>
      </c>
      <c r="C34" s="78">
        <v>3184</v>
      </c>
      <c r="D34" s="27" t="s">
        <v>240</v>
      </c>
      <c r="E34" s="27" t="s">
        <v>249</v>
      </c>
      <c r="F34" s="42">
        <v>-9.2729999999999997</v>
      </c>
      <c r="G34" s="31">
        <v>7.5999999999999998E-2</v>
      </c>
      <c r="H34" s="42">
        <v>-18.376999999999999</v>
      </c>
      <c r="I34" s="31">
        <v>0.08</v>
      </c>
      <c r="J34" s="31">
        <f t="shared" si="4"/>
        <v>9.3047686000001022</v>
      </c>
      <c r="K34" s="42">
        <f t="shared" si="5"/>
        <v>-9.3162619173696726</v>
      </c>
      <c r="L34" s="42">
        <f t="shared" si="6"/>
        <v>-18.547954727095714</v>
      </c>
      <c r="M34" s="42">
        <f t="shared" si="7"/>
        <v>8.0606133263960322E-2</v>
      </c>
    </row>
    <row r="35" spans="1:13">
      <c r="A35" s="27" t="s">
        <v>248</v>
      </c>
      <c r="B35" s="27">
        <v>287</v>
      </c>
      <c r="C35" s="78">
        <v>3190</v>
      </c>
      <c r="D35" s="27" t="s">
        <v>240</v>
      </c>
      <c r="E35" s="27" t="s">
        <v>250</v>
      </c>
      <c r="F35" s="42">
        <v>-9.3010000000000002</v>
      </c>
      <c r="G35" s="31">
        <v>6.4000000000000001E-2</v>
      </c>
      <c r="H35" s="42">
        <v>-18.216999999999999</v>
      </c>
      <c r="I35" s="31">
        <v>0.04</v>
      </c>
      <c r="J35" s="31">
        <f t="shared" si="4"/>
        <v>9.4692806000000473</v>
      </c>
      <c r="K35" s="42">
        <f t="shared" si="5"/>
        <v>-9.3445243909638336</v>
      </c>
      <c r="L35" s="42">
        <f t="shared" si="6"/>
        <v>-18.384972643559131</v>
      </c>
      <c r="M35" s="42">
        <f t="shared" si="7"/>
        <v>-3.3873862521052567E-2</v>
      </c>
    </row>
    <row r="36" spans="1:13">
      <c r="A36" s="27" t="s">
        <v>251</v>
      </c>
      <c r="B36" s="27">
        <v>294</v>
      </c>
      <c r="C36" s="78">
        <v>3199</v>
      </c>
      <c r="D36" s="27" t="s">
        <v>240</v>
      </c>
      <c r="E36" s="27" t="s">
        <v>252</v>
      </c>
      <c r="F36" s="42">
        <v>-9.1630000000000003</v>
      </c>
      <c r="G36" s="31">
        <v>7.1999999999999995E-2</v>
      </c>
      <c r="H36" s="42">
        <v>-18.047999999999998</v>
      </c>
      <c r="I36" s="31">
        <v>4.8000000000000001E-2</v>
      </c>
      <c r="J36" s="31">
        <f t="shared" si="4"/>
        <v>9.6430464000000029</v>
      </c>
      <c r="K36" s="42">
        <f t="shared" si="5"/>
        <v>-9.205238503427017</v>
      </c>
      <c r="L36" s="42">
        <f t="shared" si="6"/>
        <v>-18.212851659396492</v>
      </c>
      <c r="M36" s="42">
        <f t="shared" si="7"/>
        <v>1.4360024393727022E-2</v>
      </c>
    </row>
    <row r="37" spans="1:13">
      <c r="A37" s="27" t="s">
        <v>253</v>
      </c>
      <c r="B37" s="27">
        <v>306</v>
      </c>
      <c r="C37" s="78">
        <v>3217</v>
      </c>
      <c r="D37" s="27" t="s">
        <v>240</v>
      </c>
      <c r="E37" s="27" t="s">
        <v>254</v>
      </c>
      <c r="F37" s="42">
        <v>-9.1419999999999995</v>
      </c>
      <c r="G37" s="31">
        <v>5.2999999999999999E-2</v>
      </c>
      <c r="H37" s="42">
        <v>-18.036999999999999</v>
      </c>
      <c r="I37" s="31">
        <v>5.6000000000000001E-2</v>
      </c>
      <c r="J37" s="31">
        <f t="shared" si="4"/>
        <v>9.6543565999999146</v>
      </c>
      <c r="K37" s="42">
        <f t="shared" si="5"/>
        <v>-9.1840445255436034</v>
      </c>
      <c r="L37" s="42">
        <f t="shared" si="6"/>
        <v>-18.201649545251939</v>
      </c>
      <c r="M37" s="42">
        <f t="shared" si="7"/>
        <v>2.9628083894672363E-2</v>
      </c>
    </row>
    <row r="38" spans="1:13">
      <c r="A38" s="27" t="s">
        <v>255</v>
      </c>
      <c r="B38" s="27">
        <v>310</v>
      </c>
      <c r="C38" s="78">
        <v>3222</v>
      </c>
      <c r="D38" s="27" t="s">
        <v>240</v>
      </c>
      <c r="E38" s="27" t="s">
        <v>256</v>
      </c>
      <c r="F38" s="42">
        <v>-9.1669999999999998</v>
      </c>
      <c r="G38" s="31">
        <v>7.6999999999999999E-2</v>
      </c>
      <c r="H38" s="42">
        <v>-18.074000000000002</v>
      </c>
      <c r="I38" s="31">
        <v>3.5999999999999997E-2</v>
      </c>
      <c r="J38" s="31">
        <f t="shared" si="4"/>
        <v>9.616313200000036</v>
      </c>
      <c r="K38" s="42">
        <f t="shared" si="5"/>
        <v>-9.2092755025237469</v>
      </c>
      <c r="L38" s="42">
        <f t="shared" si="6"/>
        <v>-18.239329882587139</v>
      </c>
      <c r="M38" s="42">
        <f t="shared" si="7"/>
        <v>2.4330005364849916E-2</v>
      </c>
    </row>
    <row r="39" spans="1:13">
      <c r="A39" s="27" t="s">
        <v>257</v>
      </c>
      <c r="B39" s="27">
        <v>321</v>
      </c>
      <c r="C39" s="78">
        <v>3236</v>
      </c>
      <c r="D39" s="27" t="s">
        <v>240</v>
      </c>
      <c r="E39" s="27" t="s">
        <v>258</v>
      </c>
      <c r="F39" s="42">
        <v>-9.2200000000000006</v>
      </c>
      <c r="G39" s="31">
        <v>2.7E-2</v>
      </c>
      <c r="H39" s="42">
        <v>-18.161999999999999</v>
      </c>
      <c r="I39" s="31">
        <v>0.02</v>
      </c>
      <c r="J39" s="31">
        <f t="shared" si="4"/>
        <v>9.5258315999999468</v>
      </c>
      <c r="K39" s="42">
        <f t="shared" si="5"/>
        <v>-9.2627672791850895</v>
      </c>
      <c r="L39" s="42">
        <f t="shared" si="6"/>
        <v>-18.32895368672947</v>
      </c>
      <c r="M39" s="42">
        <f t="shared" si="7"/>
        <v>1.8249221094801149E-2</v>
      </c>
    </row>
    <row r="40" spans="1:13">
      <c r="A40" s="27" t="s">
        <v>259</v>
      </c>
      <c r="B40" s="27">
        <v>326</v>
      </c>
      <c r="C40" s="78">
        <v>3242</v>
      </c>
      <c r="D40" s="27" t="s">
        <v>240</v>
      </c>
      <c r="E40" s="27" t="s">
        <v>260</v>
      </c>
      <c r="F40" s="42">
        <v>-9.0749999999999993</v>
      </c>
      <c r="G40" s="31">
        <v>5.1999999999999998E-2</v>
      </c>
      <c r="H40" s="42">
        <v>-17.939</v>
      </c>
      <c r="I40" s="31">
        <v>5.5E-2</v>
      </c>
      <c r="J40" s="31">
        <f t="shared" si="4"/>
        <v>9.7551202000000785</v>
      </c>
      <c r="K40" s="42">
        <f t="shared" si="5"/>
        <v>-9.116428646281781</v>
      </c>
      <c r="L40" s="42">
        <f t="shared" si="6"/>
        <v>-18.101854430649201</v>
      </c>
      <c r="M40" s="42">
        <f t="shared" si="7"/>
        <v>4.4452347531646785E-2</v>
      </c>
    </row>
    <row r="41" spans="1:13">
      <c r="A41" s="27" t="s">
        <v>259</v>
      </c>
      <c r="B41" s="27">
        <v>326</v>
      </c>
      <c r="C41" s="78">
        <v>3243</v>
      </c>
      <c r="D41" s="27" t="s">
        <v>240</v>
      </c>
      <c r="E41" s="27" t="s">
        <v>260</v>
      </c>
      <c r="F41" s="42">
        <v>-9.0860000000000003</v>
      </c>
      <c r="G41" s="31">
        <v>0.06</v>
      </c>
      <c r="H41" s="42">
        <v>-17.925000000000001</v>
      </c>
      <c r="I41" s="31">
        <v>3.5000000000000003E-2</v>
      </c>
      <c r="J41" s="31">
        <f t="shared" si="4"/>
        <v>9.7695150000000694</v>
      </c>
      <c r="K41" s="42">
        <f t="shared" si="5"/>
        <v>-9.1275294471038535</v>
      </c>
      <c r="L41" s="42">
        <f t="shared" si="6"/>
        <v>-18.087598798655993</v>
      </c>
      <c r="M41" s="42">
        <f t="shared" si="7"/>
        <v>2.5810317385167869E-2</v>
      </c>
    </row>
    <row r="42" spans="1:13">
      <c r="A42" s="27" t="s">
        <v>261</v>
      </c>
      <c r="B42" s="27">
        <v>330</v>
      </c>
      <c r="C42" s="78">
        <v>3250</v>
      </c>
      <c r="D42" s="27" t="s">
        <v>240</v>
      </c>
      <c r="E42" s="27" t="s">
        <v>244</v>
      </c>
      <c r="F42" s="42">
        <v>-9.1029999999999998</v>
      </c>
      <c r="G42" s="31">
        <v>5.7000000000000002E-2</v>
      </c>
      <c r="H42" s="42">
        <v>-17.905000000000001</v>
      </c>
      <c r="I42" s="31">
        <v>5.8999999999999997E-2</v>
      </c>
      <c r="J42" s="31">
        <f t="shared" si="4"/>
        <v>9.7900789999999915</v>
      </c>
      <c r="K42" s="42">
        <f t="shared" si="5"/>
        <v>-9.1446854725778781</v>
      </c>
      <c r="L42" s="42">
        <f t="shared" si="6"/>
        <v>-18.067233962617653</v>
      </c>
      <c r="M42" s="42">
        <f t="shared" si="7"/>
        <v>-2.1187063531397654E-3</v>
      </c>
    </row>
    <row r="43" spans="1:13">
      <c r="A43" s="27" t="s">
        <v>262</v>
      </c>
      <c r="B43" s="27">
        <v>339</v>
      </c>
      <c r="C43" s="78">
        <v>3262</v>
      </c>
      <c r="D43" s="27" t="s">
        <v>240</v>
      </c>
      <c r="E43" s="27" t="s">
        <v>243</v>
      </c>
      <c r="F43" s="42">
        <v>-9.1289999999999996</v>
      </c>
      <c r="G43" s="31">
        <v>7.0000000000000007E-2</v>
      </c>
      <c r="H43" s="42">
        <v>-17.925999999999998</v>
      </c>
      <c r="I43" s="31">
        <v>5.2999999999999999E-2</v>
      </c>
      <c r="J43" s="31">
        <f t="shared" si="4"/>
        <v>9.7684868000000051</v>
      </c>
      <c r="K43" s="42">
        <f t="shared" si="5"/>
        <v>-9.1709246690948998</v>
      </c>
      <c r="L43" s="42">
        <f t="shared" si="6"/>
        <v>-18.088617051344592</v>
      </c>
      <c r="M43" s="42">
        <f t="shared" si="7"/>
        <v>-1.7046248933609343E-2</v>
      </c>
    </row>
    <row r="44" spans="1:13">
      <c r="A44" s="27" t="s">
        <v>263</v>
      </c>
      <c r="B44" s="27">
        <v>365</v>
      </c>
      <c r="C44" s="78">
        <v>3294</v>
      </c>
      <c r="D44" s="27" t="s">
        <v>240</v>
      </c>
      <c r="E44" s="27" t="s">
        <v>258</v>
      </c>
      <c r="F44" s="42">
        <v>-9.0540000000000003</v>
      </c>
      <c r="G44" s="31">
        <v>5.6000000000000001E-2</v>
      </c>
      <c r="H44" s="42">
        <v>-17.84863532</v>
      </c>
      <c r="I44" s="31">
        <v>4.6877895868604233E-2</v>
      </c>
      <c r="J44" s="31">
        <f t="shared" si="4"/>
        <v>9.8480331639760834</v>
      </c>
      <c r="K44" s="42">
        <f t="shared" si="5"/>
        <v>-9.0952365505291084</v>
      </c>
      <c r="L44" s="42">
        <f t="shared" si="6"/>
        <v>-18.00984332055879</v>
      </c>
      <c r="M44" s="42">
        <f t="shared" si="7"/>
        <v>1.6970566046492996E-2</v>
      </c>
    </row>
    <row r="45" spans="1:13">
      <c r="A45" s="27" t="s">
        <v>264</v>
      </c>
      <c r="B45" s="27">
        <v>369</v>
      </c>
      <c r="C45" s="78">
        <v>3300</v>
      </c>
      <c r="D45" s="48" t="s">
        <v>265</v>
      </c>
      <c r="E45" s="27" t="s">
        <v>256</v>
      </c>
      <c r="F45" s="42">
        <v>-9.1170000000000009</v>
      </c>
      <c r="G45" s="31">
        <v>5.6000000000000001E-2</v>
      </c>
      <c r="H45" s="42">
        <v>-17.869</v>
      </c>
      <c r="I45" s="31">
        <v>4.5999999999999999E-2</v>
      </c>
      <c r="J45" s="31">
        <f t="shared" si="4"/>
        <v>9.8270941999999195</v>
      </c>
      <c r="K45" s="42">
        <f t="shared" si="5"/>
        <v>-9.1588141851497085</v>
      </c>
      <c r="L45" s="42">
        <f t="shared" si="6"/>
        <v>-18.030578302827024</v>
      </c>
      <c r="M45" s="42">
        <f t="shared" si="7"/>
        <v>-3.5638262954212629E-2</v>
      </c>
    </row>
    <row r="46" spans="1:13" s="32" customFormat="1">
      <c r="C46" s="81"/>
      <c r="D46" s="48"/>
      <c r="E46" s="82" t="s">
        <v>238</v>
      </c>
      <c r="F46" s="83">
        <f>AVERAGE(F29:F45)</f>
        <v>-9.1573529411764696</v>
      </c>
      <c r="G46" s="84"/>
      <c r="H46" s="83">
        <f>AVERAGE(H29:H45)</f>
        <v>-18.028155018823533</v>
      </c>
      <c r="I46" s="84"/>
      <c r="J46" s="83">
        <f t="shared" ref="J46:M46" si="8">AVERAGE(J29:J45)</f>
        <v>9.6634510096456552</v>
      </c>
      <c r="K46" s="83">
        <f t="shared" si="8"/>
        <v>-9.1995414411266268</v>
      </c>
      <c r="L46" s="83">
        <f t="shared" si="8"/>
        <v>-18.192650898358163</v>
      </c>
      <c r="M46" s="83">
        <f t="shared" si="8"/>
        <v>9.3708841048396642E-3</v>
      </c>
    </row>
    <row r="47" spans="1:13" s="32" customFormat="1">
      <c r="A47" s="27"/>
      <c r="C47" s="81"/>
      <c r="D47" s="48"/>
      <c r="E47" s="85" t="s">
        <v>134</v>
      </c>
      <c r="F47" s="86">
        <f>STDEV(F29:F45)</f>
        <v>6.7790063040675988E-2</v>
      </c>
      <c r="G47" s="87"/>
      <c r="H47" s="86">
        <f>STDEV(H29:H45)</f>
        <v>0.1339793080822779</v>
      </c>
      <c r="J47" s="86">
        <f t="shared" ref="J47:M47" si="9">STDEV(J29:J45)</f>
        <v>0.13775752457019155</v>
      </c>
      <c r="K47" s="86">
        <f t="shared" si="9"/>
        <v>6.8417849388317728E-2</v>
      </c>
      <c r="L47" s="86">
        <f t="shared" si="9"/>
        <v>0.13644811091197606</v>
      </c>
      <c r="M47" s="83">
        <f t="shared" si="9"/>
        <v>3.5442900222041253E-2</v>
      </c>
    </row>
    <row r="48" spans="1:13" s="32" customFormat="1">
      <c r="A48" s="27"/>
      <c r="C48" s="81"/>
      <c r="D48" s="48"/>
      <c r="E48" s="82" t="s">
        <v>239</v>
      </c>
      <c r="F48" s="88">
        <f>COUNT(F29:F45)</f>
        <v>17</v>
      </c>
      <c r="G48" s="89"/>
      <c r="H48" s="88">
        <f>COUNT(H29:H45)</f>
        <v>17</v>
      </c>
      <c r="I48" s="89"/>
      <c r="J48" s="88">
        <f t="shared" ref="J48:M48" si="10">COUNT(J29:J45)</f>
        <v>17</v>
      </c>
      <c r="K48" s="88">
        <f t="shared" si="10"/>
        <v>17</v>
      </c>
      <c r="L48" s="88">
        <f t="shared" si="10"/>
        <v>17</v>
      </c>
      <c r="M48" s="88">
        <f t="shared" si="10"/>
        <v>17</v>
      </c>
    </row>
    <row r="49" spans="1:13">
      <c r="C49" s="78"/>
      <c r="D49" s="91"/>
      <c r="F49" s="42"/>
      <c r="H49" s="42"/>
      <c r="J49" s="42"/>
    </row>
    <row r="50" spans="1:13">
      <c r="A50" s="27" t="s">
        <v>266</v>
      </c>
      <c r="B50" s="27">
        <v>361</v>
      </c>
      <c r="C50" s="78">
        <v>3290</v>
      </c>
      <c r="D50" s="27" t="s">
        <v>267</v>
      </c>
      <c r="E50" s="27" t="s">
        <v>268</v>
      </c>
      <c r="F50" s="42">
        <v>-6.4340000000000002</v>
      </c>
      <c r="G50" s="31">
        <v>5.8999999999999997E-2</v>
      </c>
      <c r="H50" s="42">
        <v>-12.88</v>
      </c>
      <c r="I50" s="31">
        <v>4.5999999999999999E-2</v>
      </c>
      <c r="J50" s="31">
        <f t="shared" ref="J50:J53" si="11">1.0282*(H50+1000)-1000</f>
        <v>14.956783999999971</v>
      </c>
      <c r="K50" s="42">
        <f>1000*LN(F50/1000+1)</f>
        <v>-6.4547873900164827</v>
      </c>
      <c r="L50" s="42">
        <f>1000*LN(H50/1000+1)</f>
        <v>-12.963666391858721</v>
      </c>
      <c r="M50" s="42">
        <f t="shared" ref="M50:M53" si="12">K50-0.529*L50-0.415</f>
        <v>-1.2007868723219184E-2</v>
      </c>
    </row>
    <row r="51" spans="1:13">
      <c r="A51" s="27" t="s">
        <v>269</v>
      </c>
      <c r="B51" s="27">
        <v>368</v>
      </c>
      <c r="C51" s="78">
        <v>3299</v>
      </c>
      <c r="D51" s="27" t="s">
        <v>112</v>
      </c>
      <c r="E51" s="27" t="s">
        <v>270</v>
      </c>
      <c r="F51" s="42">
        <v>-6.6719999999999997</v>
      </c>
      <c r="G51" s="31">
        <v>5.8999999999999997E-2</v>
      </c>
      <c r="H51" s="42">
        <v>-13.321</v>
      </c>
      <c r="I51" s="31">
        <v>2.7E-2</v>
      </c>
      <c r="J51" s="31">
        <f t="shared" si="11"/>
        <v>14.503347800000029</v>
      </c>
      <c r="K51" s="42">
        <f>1000*LN(F51/1000+1)</f>
        <v>-6.694357292727215</v>
      </c>
      <c r="L51" s="42">
        <f>1000*LN(H51/1000+1)</f>
        <v>-13.410520410265063</v>
      </c>
      <c r="M51" s="42">
        <f t="shared" si="12"/>
        <v>-1.519199569699653E-2</v>
      </c>
    </row>
    <row r="52" spans="1:13">
      <c r="A52" s="27" t="s">
        <v>222</v>
      </c>
      <c r="B52" s="27">
        <v>224</v>
      </c>
      <c r="C52" s="78">
        <v>3118</v>
      </c>
      <c r="D52" s="27" t="s">
        <v>271</v>
      </c>
      <c r="E52" s="27" t="s">
        <v>268</v>
      </c>
      <c r="F52" s="42">
        <v>-6.6920000000000002</v>
      </c>
      <c r="G52" s="31">
        <v>4.5999999999999999E-2</v>
      </c>
      <c r="H52" s="42">
        <v>-13.286</v>
      </c>
      <c r="I52" s="31">
        <v>3.3000000000000002E-2</v>
      </c>
      <c r="J52" s="31">
        <f t="shared" si="11"/>
        <v>14.539334800000006</v>
      </c>
      <c r="K52" s="42">
        <f>1000*LN(F52/1000+1)</f>
        <v>-6.7144918317174431</v>
      </c>
      <c r="L52" s="42">
        <f>1000*LN(H52/1000+1)</f>
        <v>-13.375048509834002</v>
      </c>
      <c r="M52" s="42">
        <f t="shared" si="12"/>
        <v>-5.4091170015255707E-2</v>
      </c>
    </row>
    <row r="53" spans="1:13">
      <c r="A53" s="27" t="s">
        <v>226</v>
      </c>
      <c r="B53" s="27">
        <v>234</v>
      </c>
      <c r="C53" s="78">
        <v>3130</v>
      </c>
      <c r="D53" s="27" t="s">
        <v>112</v>
      </c>
      <c r="E53" s="27" t="s">
        <v>272</v>
      </c>
      <c r="F53" s="42">
        <v>-6.7549999999999999</v>
      </c>
      <c r="G53" s="31">
        <v>7.0000000000000007E-2</v>
      </c>
      <c r="H53" s="42">
        <v>-13.454000000000001</v>
      </c>
      <c r="I53" s="31">
        <v>2.9000000000000001E-2</v>
      </c>
      <c r="J53" s="31">
        <f t="shared" si="11"/>
        <v>14.366597200000001</v>
      </c>
      <c r="K53" s="42">
        <f>1000*LN(F53/1000+1)</f>
        <v>-6.7779182794598851</v>
      </c>
      <c r="L53" s="42">
        <f>1000*LN(H53/1000+1)</f>
        <v>-13.545325108362187</v>
      </c>
      <c r="M53" s="42">
        <f t="shared" si="12"/>
        <v>-2.7441297136287568E-2</v>
      </c>
    </row>
    <row r="54" spans="1:13" s="32" customFormat="1">
      <c r="C54" s="81"/>
      <c r="D54" s="27"/>
      <c r="E54" s="82" t="s">
        <v>238</v>
      </c>
      <c r="F54" s="83">
        <f>AVERAGE(F50:F53)</f>
        <v>-6.6382500000000002</v>
      </c>
      <c r="G54" s="84"/>
      <c r="H54" s="83">
        <f>AVERAGE(H50:H53)</f>
        <v>-13.235250000000001</v>
      </c>
      <c r="I54" s="84"/>
      <c r="J54" s="83">
        <f>AVERAGE(J50:J53)</f>
        <v>14.591515950000002</v>
      </c>
      <c r="K54" s="83">
        <f t="shared" ref="K54:M54" si="13">AVERAGE(K50:K53)</f>
        <v>-6.6603886984802569</v>
      </c>
      <c r="L54" s="83">
        <f t="shared" si="13"/>
        <v>-13.323640105079994</v>
      </c>
      <c r="M54" s="83">
        <f t="shared" si="13"/>
        <v>-2.7183082892939747E-2</v>
      </c>
    </row>
    <row r="55" spans="1:13" s="32" customFormat="1">
      <c r="C55" s="81"/>
      <c r="D55" s="27"/>
      <c r="E55" s="85" t="s">
        <v>134</v>
      </c>
      <c r="F55" s="86">
        <f>STDEV(F50:F53)</f>
        <v>0.14068493167358034</v>
      </c>
      <c r="G55" s="87"/>
      <c r="H55" s="86">
        <f>STDEV(H50:H53)</f>
        <v>0.24764406581489737</v>
      </c>
      <c r="J55" s="86">
        <f>STDEV(J50:J53)</f>
        <v>0.25462762847085957</v>
      </c>
      <c r="K55" s="86">
        <f t="shared" ref="K55:M55" si="14">STDEV(K50:K53)</f>
        <v>0.14161698917439039</v>
      </c>
      <c r="L55" s="86">
        <f t="shared" si="14"/>
        <v>0.25094244120843029</v>
      </c>
      <c r="M55" s="83">
        <f t="shared" si="14"/>
        <v>1.9132739169768796E-2</v>
      </c>
    </row>
    <row r="56" spans="1:13" s="32" customFormat="1">
      <c r="C56" s="81"/>
      <c r="D56" s="27"/>
      <c r="E56" s="82" t="s">
        <v>239</v>
      </c>
      <c r="F56" s="88">
        <f>COUNT(F50:F53)</f>
        <v>4</v>
      </c>
      <c r="G56" s="89"/>
      <c r="H56" s="88">
        <f>COUNT(H50:H53)</f>
        <v>4</v>
      </c>
      <c r="I56" s="89"/>
      <c r="J56" s="88">
        <f>COUNT(J50:J53)</f>
        <v>4</v>
      </c>
      <c r="K56" s="88">
        <f t="shared" ref="K56:M56" si="15">COUNT(K50:K53)</f>
        <v>4</v>
      </c>
      <c r="L56" s="88">
        <f t="shared" si="15"/>
        <v>4</v>
      </c>
      <c r="M56" s="88">
        <f t="shared" si="15"/>
        <v>4</v>
      </c>
    </row>
    <row r="57" spans="1:13">
      <c r="C57" s="78"/>
      <c r="F57" s="42"/>
      <c r="H57" s="42"/>
      <c r="J57" s="42"/>
    </row>
    <row r="58" spans="1:13">
      <c r="A58" s="27" t="s">
        <v>205</v>
      </c>
      <c r="B58" s="27">
        <v>157</v>
      </c>
      <c r="C58" s="78">
        <v>2783</v>
      </c>
      <c r="D58" s="6" t="s">
        <v>90</v>
      </c>
      <c r="E58" s="27" t="s">
        <v>273</v>
      </c>
      <c r="F58" s="42">
        <v>-11.51</v>
      </c>
      <c r="G58" s="31">
        <v>5.1999999999999998E-2</v>
      </c>
      <c r="H58" s="42">
        <v>-22.311</v>
      </c>
      <c r="I58" s="31">
        <v>1.7999999999999999E-2</v>
      </c>
      <c r="J58" s="31">
        <f t="shared" ref="J58:J61" si="16">1.0282*(H58+1000)-1000</f>
        <v>5.2598297999999204</v>
      </c>
      <c r="K58" s="42">
        <f>1000*LN(F58/1000+1)</f>
        <v>-11.576752760521648</v>
      </c>
      <c r="L58" s="42">
        <f>1000*LN(H58/1000+1)</f>
        <v>-22.563655428760818</v>
      </c>
      <c r="M58" s="42">
        <f t="shared" ref="M58:M61" si="17">K58-0.529*L58-0.415</f>
        <v>-5.557903870717501E-2</v>
      </c>
    </row>
    <row r="59" spans="1:13">
      <c r="A59" s="27" t="s">
        <v>274</v>
      </c>
      <c r="B59" s="27">
        <v>161</v>
      </c>
      <c r="C59" s="78">
        <v>2788</v>
      </c>
      <c r="D59" s="1" t="s">
        <v>158</v>
      </c>
      <c r="E59" s="27" t="s">
        <v>275</v>
      </c>
      <c r="F59" s="42">
        <v>-11.458</v>
      </c>
      <c r="G59" s="31">
        <v>5.3999999999999999E-2</v>
      </c>
      <c r="H59" s="42">
        <v>-22.38</v>
      </c>
      <c r="I59" s="31">
        <v>3.2000000000000001E-2</v>
      </c>
      <c r="J59" s="31">
        <f t="shared" si="16"/>
        <v>5.18888400000003</v>
      </c>
      <c r="K59" s="42">
        <f>1000*LN(F59/1000+1)</f>
        <v>-11.524148654961351</v>
      </c>
      <c r="L59" s="42">
        <f>1000*LN(H59/1000+1)</f>
        <v>-22.634232508934463</v>
      </c>
      <c r="M59" s="42">
        <f t="shared" si="17"/>
        <v>3.4360342264981247E-2</v>
      </c>
    </row>
    <row r="60" spans="1:13">
      <c r="A60" s="27" t="s">
        <v>276</v>
      </c>
      <c r="B60" s="27">
        <v>162</v>
      </c>
      <c r="C60" s="78">
        <v>2789</v>
      </c>
      <c r="D60" s="1" t="s">
        <v>158</v>
      </c>
      <c r="E60" s="27" t="s">
        <v>277</v>
      </c>
      <c r="F60" s="42">
        <v>-11.55</v>
      </c>
      <c r="G60" s="31">
        <v>4.2999999999999997E-2</v>
      </c>
      <c r="H60" s="42">
        <v>-22.469000000000001</v>
      </c>
      <c r="I60" s="31">
        <v>0.02</v>
      </c>
      <c r="J60" s="31">
        <f t="shared" si="16"/>
        <v>5.0973741999999902</v>
      </c>
      <c r="K60" s="42">
        <f>1000*LN(F60/1000+1)</f>
        <v>-11.617219340190619</v>
      </c>
      <c r="L60" s="42">
        <f>1000*LN(H60/1000+1)</f>
        <v>-22.725274070493118</v>
      </c>
      <c r="M60" s="42">
        <f t="shared" si="17"/>
        <v>-1.054935689975961E-2</v>
      </c>
    </row>
    <row r="61" spans="1:13">
      <c r="A61" s="27" t="s">
        <v>211</v>
      </c>
      <c r="B61" s="27">
        <v>167</v>
      </c>
      <c r="C61" s="78">
        <v>2797</v>
      </c>
      <c r="D61" s="1" t="s">
        <v>158</v>
      </c>
      <c r="E61" s="27" t="s">
        <v>278</v>
      </c>
      <c r="F61" s="42">
        <v>-11.529</v>
      </c>
      <c r="G61" s="31">
        <v>4.3999999999999997E-2</v>
      </c>
      <c r="H61" s="42">
        <v>-22.446999999999999</v>
      </c>
      <c r="I61" s="31">
        <v>0.03</v>
      </c>
      <c r="J61" s="31">
        <f t="shared" si="16"/>
        <v>5.1199946000000409</v>
      </c>
      <c r="K61" s="42">
        <f>1000*LN(F61/1000+1)</f>
        <v>-11.595974181683296</v>
      </c>
      <c r="L61" s="42">
        <f>1000*LN(H61/1000+1)</f>
        <v>-22.702768643615403</v>
      </c>
      <c r="M61" s="42">
        <f t="shared" si="17"/>
        <v>-1.2095692107462752E-3</v>
      </c>
    </row>
    <row r="62" spans="1:13" s="32" customFormat="1">
      <c r="C62" s="81"/>
      <c r="D62" s="92"/>
      <c r="E62" s="82" t="s">
        <v>238</v>
      </c>
      <c r="F62" s="83">
        <f>AVERAGE(F58:F61)</f>
        <v>-11.511749999999999</v>
      </c>
      <c r="G62" s="84"/>
      <c r="H62" s="83">
        <f>AVERAGE(H58:H61)</f>
        <v>-22.40175</v>
      </c>
      <c r="I62" s="84"/>
      <c r="J62" s="83">
        <f>AVERAGE(J58:J61)</f>
        <v>5.1665206499999954</v>
      </c>
      <c r="K62" s="83">
        <f t="shared" ref="K62:M62" si="18">AVERAGE(K58:K61)</f>
        <v>-11.57852373433923</v>
      </c>
      <c r="L62" s="83">
        <f t="shared" si="18"/>
        <v>-22.65648266295095</v>
      </c>
      <c r="M62" s="83">
        <f t="shared" si="18"/>
        <v>-8.244405638174912E-3</v>
      </c>
    </row>
    <row r="63" spans="1:13" s="32" customFormat="1">
      <c r="C63" s="81"/>
      <c r="D63" s="92"/>
      <c r="E63" s="85" t="s">
        <v>134</v>
      </c>
      <c r="F63" s="86">
        <f>STDEV(F58:F61)</f>
        <v>3.9381679327660443E-2</v>
      </c>
      <c r="H63" s="86">
        <f>STDEV(H58:H61)</f>
        <v>7.1364673800604683E-2</v>
      </c>
      <c r="J63" s="86">
        <f>STDEV(J58:J61)</f>
        <v>7.3377157601745138E-2</v>
      </c>
      <c r="K63" s="86">
        <f t="shared" ref="K63:M63" si="19">STDEV(K58:K61)</f>
        <v>3.983990307186696E-2</v>
      </c>
      <c r="L63" s="86">
        <f t="shared" si="19"/>
        <v>7.2999119900744494E-2</v>
      </c>
      <c r="M63" s="83">
        <f t="shared" si="19"/>
        <v>3.7015914395240525E-2</v>
      </c>
    </row>
    <row r="64" spans="1:13" s="32" customFormat="1">
      <c r="C64" s="81"/>
      <c r="D64" s="92"/>
      <c r="E64" s="82" t="s">
        <v>239</v>
      </c>
      <c r="F64" s="88">
        <f>COUNT(F58:F61)</f>
        <v>4</v>
      </c>
      <c r="G64" s="89"/>
      <c r="H64" s="88">
        <f>COUNT(H58:H61)</f>
        <v>4</v>
      </c>
      <c r="I64" s="89"/>
      <c r="J64" s="88">
        <f>COUNT(J58:J61)</f>
        <v>4</v>
      </c>
      <c r="K64" s="88">
        <f t="shared" ref="K64:M64" si="20">COUNT(K58:K61)</f>
        <v>4</v>
      </c>
      <c r="L64" s="88">
        <f t="shared" si="20"/>
        <v>4</v>
      </c>
      <c r="M64" s="88">
        <f t="shared" si="20"/>
        <v>4</v>
      </c>
    </row>
    <row r="65" spans="1:13" s="32" customFormat="1">
      <c r="C65" s="81"/>
      <c r="E65" s="82"/>
      <c r="F65" s="83"/>
      <c r="H65" s="83"/>
      <c r="J65" s="83"/>
      <c r="M65" s="90"/>
    </row>
    <row r="66" spans="1:13">
      <c r="C66" s="78"/>
      <c r="F66" s="42"/>
      <c r="H66" s="42"/>
      <c r="J66" s="42"/>
    </row>
    <row r="67" spans="1:13">
      <c r="A67" s="27" t="s">
        <v>217</v>
      </c>
      <c r="B67" s="27">
        <v>206</v>
      </c>
      <c r="C67" s="27">
        <v>3085</v>
      </c>
      <c r="D67" s="27" t="s">
        <v>160</v>
      </c>
      <c r="E67" s="27" t="s">
        <v>279</v>
      </c>
      <c r="F67" s="42">
        <v>-10.929</v>
      </c>
      <c r="G67" s="31">
        <v>7.8E-2</v>
      </c>
      <c r="H67" s="42">
        <v>-21.577000000000002</v>
      </c>
      <c r="I67" s="31">
        <v>2.5999999999999999E-2</v>
      </c>
      <c r="J67" s="31">
        <f t="shared" ref="J67:J75" si="21">1.0282*(H67+1000)-1000</f>
        <v>6.0145285999999487</v>
      </c>
      <c r="K67" s="42">
        <f t="shared" ref="K67:K75" si="22">1000*LN(F67/1000+1)</f>
        <v>-10.989160249629057</v>
      </c>
      <c r="L67" s="42">
        <f t="shared" ref="L67:L75" si="23">1000*LN(H67/1000+1)</f>
        <v>-21.813187117693516</v>
      </c>
      <c r="M67" s="42">
        <f t="shared" ref="M67:M75" si="24">K67-0.529*L67-0.415</f>
        <v>0.13501573563081332</v>
      </c>
    </row>
    <row r="68" spans="1:13">
      <c r="A68" s="27" t="s">
        <v>217</v>
      </c>
      <c r="B68" s="27">
        <v>209</v>
      </c>
      <c r="C68" s="78">
        <v>3088</v>
      </c>
      <c r="D68" s="27" t="s">
        <v>280</v>
      </c>
      <c r="E68" s="27" t="s">
        <v>281</v>
      </c>
      <c r="F68" s="42">
        <v>-11.417</v>
      </c>
      <c r="G68" s="31">
        <v>7.1999999999999995E-2</v>
      </c>
      <c r="H68" s="42">
        <v>-22.228999999999999</v>
      </c>
      <c r="I68" s="31">
        <v>2.4E-2</v>
      </c>
      <c r="J68" s="31">
        <f t="shared" si="21"/>
        <v>5.3441421999999648</v>
      </c>
      <c r="K68" s="42">
        <f t="shared" si="22"/>
        <v>-11.482674291928324</v>
      </c>
      <c r="L68" s="42">
        <f t="shared" si="23"/>
        <v>-22.479787694265632</v>
      </c>
      <c r="M68" s="42">
        <f t="shared" si="24"/>
        <v>-5.8666016618049155E-3</v>
      </c>
    </row>
    <row r="69" spans="1:13">
      <c r="A69" s="27" t="s">
        <v>282</v>
      </c>
      <c r="B69" s="27">
        <v>219</v>
      </c>
      <c r="C69" s="78">
        <v>3106</v>
      </c>
      <c r="D69" s="27" t="s">
        <v>160</v>
      </c>
      <c r="E69" s="27" t="s">
        <v>283</v>
      </c>
      <c r="F69" s="42">
        <v>-11.627000000000001</v>
      </c>
      <c r="G69" s="31">
        <v>5.2999999999999999E-2</v>
      </c>
      <c r="H69" s="42">
        <v>-22.47</v>
      </c>
      <c r="I69" s="31">
        <v>2.3E-2</v>
      </c>
      <c r="J69" s="31">
        <f t="shared" si="21"/>
        <v>5.0963459999999259</v>
      </c>
      <c r="K69" s="42">
        <f t="shared" si="22"/>
        <v>-11.695122116553547</v>
      </c>
      <c r="L69" s="42">
        <f t="shared" si="23"/>
        <v>-22.726297056476703</v>
      </c>
      <c r="M69" s="42">
        <f t="shared" si="24"/>
        <v>-8.7910973677369719E-2</v>
      </c>
    </row>
    <row r="70" spans="1:13">
      <c r="A70" s="27" t="s">
        <v>222</v>
      </c>
      <c r="B70" s="27">
        <v>227</v>
      </c>
      <c r="C70" s="78">
        <v>3121</v>
      </c>
      <c r="D70" s="27" t="s">
        <v>160</v>
      </c>
      <c r="E70" s="27" t="s">
        <v>284</v>
      </c>
      <c r="F70" s="42">
        <v>-11.43</v>
      </c>
      <c r="G70" s="31">
        <v>4.8000000000000001E-2</v>
      </c>
      <c r="H70" s="42">
        <v>-22.268999999999998</v>
      </c>
      <c r="I70" s="31">
        <v>2.7E-2</v>
      </c>
      <c r="J70" s="31">
        <f t="shared" si="21"/>
        <v>5.3030142000000069</v>
      </c>
      <c r="K70" s="42">
        <f t="shared" si="22"/>
        <v>-11.4958245134845</v>
      </c>
      <c r="L70" s="42">
        <f t="shared" si="23"/>
        <v>-22.520697905562276</v>
      </c>
      <c r="M70" s="42">
        <f t="shared" si="24"/>
        <v>2.6246785579440712E-3</v>
      </c>
    </row>
    <row r="71" spans="1:13">
      <c r="A71" s="27" t="s">
        <v>285</v>
      </c>
      <c r="B71" s="27">
        <v>232</v>
      </c>
      <c r="C71" s="78">
        <v>3128</v>
      </c>
      <c r="D71" s="27" t="s">
        <v>160</v>
      </c>
      <c r="E71" s="27" t="s">
        <v>286</v>
      </c>
      <c r="F71" s="42">
        <v>-11.750999999999999</v>
      </c>
      <c r="G71" s="31">
        <v>4.9000000000000002E-2</v>
      </c>
      <c r="H71" s="42">
        <v>-22.945</v>
      </c>
      <c r="I71" s="31">
        <v>2.5999999999999999E-2</v>
      </c>
      <c r="J71" s="31">
        <f t="shared" si="21"/>
        <v>4.6079509999999573</v>
      </c>
      <c r="K71" s="42">
        <f t="shared" si="22"/>
        <v>-11.820588695558099</v>
      </c>
      <c r="L71" s="42">
        <f t="shared" si="23"/>
        <v>-23.212333743907376</v>
      </c>
      <c r="M71" s="42">
        <f t="shared" si="24"/>
        <v>4.3735854968903587E-2</v>
      </c>
    </row>
    <row r="72" spans="1:13">
      <c r="A72" s="27" t="s">
        <v>228</v>
      </c>
      <c r="B72" s="27">
        <v>241</v>
      </c>
      <c r="C72" s="78">
        <v>3139</v>
      </c>
      <c r="D72" s="27" t="s">
        <v>160</v>
      </c>
      <c r="E72" s="27" t="s">
        <v>287</v>
      </c>
      <c r="F72" s="42">
        <v>-11.585000000000001</v>
      </c>
      <c r="G72" s="31">
        <v>6.6000000000000003E-2</v>
      </c>
      <c r="H72" s="42">
        <v>-22.523</v>
      </c>
      <c r="I72" s="31">
        <v>2.7E-2</v>
      </c>
      <c r="J72" s="31">
        <f t="shared" si="21"/>
        <v>5.0418513999999277</v>
      </c>
      <c r="K72" s="42">
        <f t="shared" si="22"/>
        <v>-11.652628940748739</v>
      </c>
      <c r="L72" s="42">
        <f t="shared" si="23"/>
        <v>-22.780516811201831</v>
      </c>
      <c r="M72" s="42">
        <f t="shared" si="24"/>
        <v>-1.6735547622970637E-2</v>
      </c>
    </row>
    <row r="73" spans="1:13">
      <c r="A73" s="27" t="s">
        <v>228</v>
      </c>
      <c r="B73" s="27">
        <v>245</v>
      </c>
      <c r="C73" s="78">
        <v>3143</v>
      </c>
      <c r="D73" s="27" t="s">
        <v>160</v>
      </c>
      <c r="E73" s="27" t="s">
        <v>288</v>
      </c>
      <c r="F73" s="42">
        <v>-11.531000000000001</v>
      </c>
      <c r="G73" s="31">
        <v>7.8E-2</v>
      </c>
      <c r="H73" s="42">
        <v>-22.388999999999999</v>
      </c>
      <c r="I73" s="31">
        <v>2.5999999999999999E-2</v>
      </c>
      <c r="J73" s="31">
        <f t="shared" si="21"/>
        <v>5.1796302000000196</v>
      </c>
      <c r="K73" s="42">
        <f t="shared" si="22"/>
        <v>-11.597997510666417</v>
      </c>
      <c r="L73" s="42">
        <f t="shared" si="23"/>
        <v>-22.643438582283444</v>
      </c>
      <c r="M73" s="42">
        <f t="shared" si="24"/>
        <v>-3.461850063847377E-2</v>
      </c>
    </row>
    <row r="74" spans="1:13">
      <c r="A74" s="27" t="s">
        <v>289</v>
      </c>
      <c r="B74" s="27">
        <v>351</v>
      </c>
      <c r="C74" s="78">
        <v>3275</v>
      </c>
      <c r="D74" s="27" t="s">
        <v>160</v>
      </c>
      <c r="E74" s="27" t="s">
        <v>290</v>
      </c>
      <c r="F74" s="42">
        <v>-11.41</v>
      </c>
      <c r="G74" s="31">
        <v>5.1999999999999998E-2</v>
      </c>
      <c r="H74" s="42">
        <v>-22.181000000000001</v>
      </c>
      <c r="I74" s="31">
        <v>1.7000000000000001E-2</v>
      </c>
      <c r="J74" s="31">
        <f t="shared" si="21"/>
        <v>5.3934957999999824</v>
      </c>
      <c r="K74" s="42">
        <f t="shared" si="22"/>
        <v>-11.475593475024587</v>
      </c>
      <c r="L74" s="42">
        <f t="shared" si="23"/>
        <v>-22.430697649819006</v>
      </c>
      <c r="M74" s="42">
        <f t="shared" si="24"/>
        <v>-2.4754418270332701E-2</v>
      </c>
    </row>
    <row r="75" spans="1:13">
      <c r="A75" s="27" t="s">
        <v>289</v>
      </c>
      <c r="B75" s="27">
        <v>353</v>
      </c>
      <c r="C75" s="78">
        <v>3277</v>
      </c>
      <c r="D75" s="27" t="s">
        <v>291</v>
      </c>
      <c r="E75" s="27" t="s">
        <v>292</v>
      </c>
      <c r="F75" s="42">
        <v>-11.46</v>
      </c>
      <c r="G75" s="31">
        <v>6.4000000000000001E-2</v>
      </c>
      <c r="H75" s="42">
        <v>-22.218</v>
      </c>
      <c r="I75" s="31">
        <v>2.5999999999999999E-2</v>
      </c>
      <c r="J75" s="31">
        <f t="shared" si="21"/>
        <v>5.3554523999999901</v>
      </c>
      <c r="K75" s="42">
        <f t="shared" si="22"/>
        <v>-11.526171838622988</v>
      </c>
      <c r="L75" s="42">
        <f t="shared" si="23"/>
        <v>-22.468537679563696</v>
      </c>
      <c r="M75" s="42">
        <f t="shared" si="24"/>
        <v>-5.5315406133792544E-2</v>
      </c>
    </row>
    <row r="76" spans="1:13" s="32" customFormat="1">
      <c r="C76" s="81"/>
      <c r="D76" s="27"/>
      <c r="E76" s="82" t="s">
        <v>238</v>
      </c>
      <c r="F76" s="83">
        <f>AVERAGE(F67:F75)</f>
        <v>-11.46</v>
      </c>
      <c r="G76" s="84"/>
      <c r="H76" s="83">
        <f>AVERAGE(H67:H75)</f>
        <v>-22.31122222222222</v>
      </c>
      <c r="I76" s="84"/>
      <c r="J76" s="83">
        <f t="shared" ref="J76:M76" si="25">AVERAGE(J67:J75)</f>
        <v>5.25960131111108</v>
      </c>
      <c r="K76" s="83">
        <f t="shared" si="25"/>
        <v>-11.526195736912918</v>
      </c>
      <c r="L76" s="83">
        <f t="shared" si="25"/>
        <v>-22.563943804530382</v>
      </c>
      <c r="M76" s="83">
        <f t="shared" si="25"/>
        <v>-4.8694643163425906E-3</v>
      </c>
    </row>
    <row r="77" spans="1:13" s="32" customFormat="1">
      <c r="C77" s="81"/>
      <c r="D77" s="27"/>
      <c r="E77" s="85" t="s">
        <v>134</v>
      </c>
      <c r="F77" s="86">
        <f>STDEV(F67:F75)</f>
        <v>0.22925040894183807</v>
      </c>
      <c r="H77" s="86">
        <f>STDEV(H67:H75)</f>
        <v>0.36246681840472533</v>
      </c>
      <c r="J77" s="86">
        <f t="shared" ref="J77:M77" si="26">STDEV(J67:J75)</f>
        <v>0.37268838268374221</v>
      </c>
      <c r="K77" s="86">
        <f t="shared" si="26"/>
        <v>0.23187507872029273</v>
      </c>
      <c r="L77" s="86">
        <f t="shared" si="26"/>
        <v>0.37071490170021731</v>
      </c>
      <c r="M77" s="83">
        <f t="shared" si="26"/>
        <v>6.4079451171063007E-2</v>
      </c>
    </row>
    <row r="78" spans="1:13" s="32" customFormat="1">
      <c r="C78" s="81"/>
      <c r="D78" s="27"/>
      <c r="E78" s="82" t="s">
        <v>239</v>
      </c>
      <c r="F78" s="88">
        <f>COUNT(F67:F75)</f>
        <v>9</v>
      </c>
      <c r="G78" s="89"/>
      <c r="H78" s="88">
        <f>COUNT(H67:H75)</f>
        <v>9</v>
      </c>
      <c r="I78" s="89"/>
      <c r="J78" s="88">
        <f t="shared" ref="J78:M78" si="27">COUNT(J67:J75)</f>
        <v>9</v>
      </c>
      <c r="K78" s="88">
        <f t="shared" si="27"/>
        <v>9</v>
      </c>
      <c r="L78" s="88">
        <f t="shared" si="27"/>
        <v>9</v>
      </c>
      <c r="M78" s="88">
        <f t="shared" si="27"/>
        <v>9</v>
      </c>
    </row>
    <row r="79" spans="1:13">
      <c r="C79" s="78"/>
      <c r="F79" s="42"/>
      <c r="H79" s="42"/>
      <c r="J79" s="42"/>
    </row>
    <row r="80" spans="1:13">
      <c r="A80" s="27" t="s">
        <v>222</v>
      </c>
      <c r="B80" s="27">
        <v>229</v>
      </c>
      <c r="C80" s="78">
        <v>3123</v>
      </c>
      <c r="D80" s="27" t="s">
        <v>161</v>
      </c>
      <c r="E80" s="27" t="s">
        <v>293</v>
      </c>
      <c r="F80" s="42">
        <v>-11.577</v>
      </c>
      <c r="G80" s="31">
        <v>5.2999999999999999E-2</v>
      </c>
      <c r="H80" s="42">
        <v>-22.419</v>
      </c>
      <c r="I80" s="31">
        <v>3.4000000000000002E-2</v>
      </c>
      <c r="J80" s="31">
        <f t="shared" ref="J80:J81" si="28">1.0282*(H80+1000)-1000</f>
        <v>5.1487842000000228</v>
      </c>
      <c r="K80" s="42">
        <f>1000*LN(F80/1000+1)</f>
        <v>-11.644535207220699</v>
      </c>
      <c r="L80" s="42">
        <f>1000*LN(H80/1000+1)</f>
        <v>-22.6741261055572</v>
      </c>
      <c r="M80" s="42">
        <f t="shared" ref="M80:M81" si="29">K80-0.529*L80-0.415</f>
        <v>-6.4922497380940081E-2</v>
      </c>
    </row>
    <row r="81" spans="1:13">
      <c r="A81" s="27" t="s">
        <v>289</v>
      </c>
      <c r="B81" s="27">
        <v>355</v>
      </c>
      <c r="C81" s="78">
        <v>3282</v>
      </c>
      <c r="D81" s="27" t="s">
        <v>161</v>
      </c>
      <c r="E81" s="27" t="s">
        <v>294</v>
      </c>
      <c r="F81" s="42">
        <v>-11.129</v>
      </c>
      <c r="G81" s="31">
        <v>6.5000000000000002E-2</v>
      </c>
      <c r="H81" s="42">
        <v>-21.632999999999999</v>
      </c>
      <c r="I81" s="31">
        <v>3.2000000000000001E-2</v>
      </c>
      <c r="J81" s="31">
        <f t="shared" si="28"/>
        <v>5.956949399999985</v>
      </c>
      <c r="K81" s="42">
        <f>1000*LN(F81/1000+1)</f>
        <v>-11.191390649389612</v>
      </c>
      <c r="L81" s="42">
        <f>1000*LN(H81/1000+1)</f>
        <v>-21.870423714380276</v>
      </c>
      <c r="M81" s="42">
        <f t="shared" si="29"/>
        <v>-3.6936504482444954E-2</v>
      </c>
    </row>
    <row r="82" spans="1:13" s="32" customFormat="1">
      <c r="C82" s="81"/>
      <c r="D82" s="27"/>
      <c r="E82" s="82" t="s">
        <v>238</v>
      </c>
      <c r="F82" s="83">
        <f>AVERAGE(F80:F81)</f>
        <v>-11.353</v>
      </c>
      <c r="G82" s="84"/>
      <c r="H82" s="83">
        <f>AVERAGE(H80:H81)</f>
        <v>-22.026</v>
      </c>
      <c r="I82" s="84"/>
      <c r="J82" s="83">
        <f>AVERAGE(J80:J81)</f>
        <v>5.5528668000000039</v>
      </c>
      <c r="K82" s="83">
        <f>AVERAGE(K80:K81)</f>
        <v>-11.417962928305155</v>
      </c>
      <c r="L82" s="83">
        <f>AVERAGE(L80:L81)</f>
        <v>-22.272274909968736</v>
      </c>
      <c r="M82" s="83">
        <f>AVERAGE(M80:M81)</f>
        <v>-5.0929500931692517E-2</v>
      </c>
    </row>
    <row r="83" spans="1:13" s="32" customFormat="1">
      <c r="C83" s="81"/>
      <c r="D83" s="27"/>
      <c r="E83" s="85" t="s">
        <v>134</v>
      </c>
      <c r="F83" s="86">
        <f>STDEV(F80:F81)</f>
        <v>0.31678383797157356</v>
      </c>
      <c r="H83" s="86">
        <f>STDEV(H80:H81)</f>
        <v>0.55578593001262733</v>
      </c>
      <c r="J83" s="86">
        <f>STDEV(J80:J81)</f>
        <v>0.57145909323895572</v>
      </c>
      <c r="K83" s="86">
        <f>STDEV(K80:K81)</f>
        <v>0.32042158970014067</v>
      </c>
      <c r="L83" s="86">
        <f>STDEV(L80:L81)</f>
        <v>0.56830341085704561</v>
      </c>
      <c r="M83" s="83">
        <f>STDEV(M80:M81)</f>
        <v>1.9789085356764463E-2</v>
      </c>
    </row>
    <row r="84" spans="1:13" s="32" customFormat="1">
      <c r="C84" s="81"/>
      <c r="D84" s="27"/>
      <c r="E84" s="82" t="s">
        <v>239</v>
      </c>
      <c r="F84" s="88">
        <f>COUNT(F80:F81)</f>
        <v>2</v>
      </c>
      <c r="G84" s="89"/>
      <c r="H84" s="88">
        <f>COUNT(H80:H81)</f>
        <v>2</v>
      </c>
      <c r="I84" s="89"/>
      <c r="J84" s="88">
        <f>COUNT(J80:J81)</f>
        <v>2</v>
      </c>
      <c r="K84" s="88">
        <f>COUNT(K80:K81)</f>
        <v>2</v>
      </c>
      <c r="L84" s="88">
        <f>COUNT(L80:L81)</f>
        <v>2</v>
      </c>
      <c r="M84" s="88">
        <f>COUNT(M80:M81)</f>
        <v>2</v>
      </c>
    </row>
    <row r="85" spans="1:13" s="32" customFormat="1">
      <c r="C85" s="81"/>
      <c r="E85" s="82"/>
      <c r="F85" s="83"/>
      <c r="H85" s="83"/>
      <c r="J85" s="83"/>
      <c r="M85" s="90"/>
    </row>
    <row r="86" spans="1:13">
      <c r="C86" s="78"/>
      <c r="F86" s="42"/>
      <c r="H86" s="42"/>
      <c r="J86" s="42"/>
    </row>
    <row r="87" spans="1:13">
      <c r="A87" s="27" t="s">
        <v>205</v>
      </c>
      <c r="B87" s="27">
        <v>153</v>
      </c>
      <c r="C87" s="78">
        <v>2777</v>
      </c>
      <c r="D87" s="27" t="s">
        <v>295</v>
      </c>
      <c r="E87" s="27" t="s">
        <v>296</v>
      </c>
      <c r="F87" s="42">
        <v>-11.038</v>
      </c>
      <c r="G87" s="31">
        <v>4.3999999999999997E-2</v>
      </c>
      <c r="H87" s="42">
        <v>-21.687000000000001</v>
      </c>
      <c r="I87" s="31">
        <v>3.5000000000000003E-2</v>
      </c>
      <c r="J87" s="31">
        <f t="shared" ref="J87:J117" si="30">1.0282*(H87+1000)-1000</f>
        <v>5.9014266000000362</v>
      </c>
      <c r="K87" s="42">
        <f t="shared" ref="K87:K117" si="31">1000*LN(F87/1000+1)</f>
        <v>-11.099370746734367</v>
      </c>
      <c r="L87" s="42">
        <f t="shared" ref="L87:L117" si="32">1000*LN(H87/1000+1)</f>
        <v>-21.925619249688765</v>
      </c>
      <c r="M87" s="42">
        <f>K87-0.529*L87-0.415</f>
        <v>8.4281836350990125E-2</v>
      </c>
    </row>
    <row r="88" spans="1:13">
      <c r="A88" s="27" t="s">
        <v>297</v>
      </c>
      <c r="B88" s="27">
        <v>154</v>
      </c>
      <c r="C88" s="78">
        <v>2779</v>
      </c>
      <c r="D88" s="27" t="s">
        <v>295</v>
      </c>
      <c r="E88" s="27" t="s">
        <v>298</v>
      </c>
      <c r="F88" s="42">
        <v>-11.032999999999999</v>
      </c>
      <c r="G88" s="31">
        <v>5.6000000000000001E-2</v>
      </c>
      <c r="H88" s="42">
        <v>-21.693000000000001</v>
      </c>
      <c r="I88" s="31">
        <v>1.9E-2</v>
      </c>
      <c r="J88" s="31">
        <f t="shared" si="30"/>
        <v>5.8952573999999913</v>
      </c>
      <c r="K88" s="42">
        <f t="shared" si="31"/>
        <v>-11.0943149535284</v>
      </c>
      <c r="L88" s="42">
        <f t="shared" si="32"/>
        <v>-21.931752275007909</v>
      </c>
      <c r="M88" s="42">
        <f t="shared" ref="M88:M117" si="33">K88-0.529*L88-0.415</f>
        <v>9.2581999950785365E-2</v>
      </c>
    </row>
    <row r="89" spans="1:13">
      <c r="A89" s="27" t="s">
        <v>276</v>
      </c>
      <c r="B89" s="27">
        <v>160</v>
      </c>
      <c r="C89" s="78">
        <v>2787</v>
      </c>
      <c r="D89" s="27" t="s">
        <v>295</v>
      </c>
      <c r="E89" s="27" t="s">
        <v>299</v>
      </c>
      <c r="F89" s="42">
        <v>-11.063000000000001</v>
      </c>
      <c r="G89" s="31">
        <v>6.2E-2</v>
      </c>
      <c r="H89" s="42">
        <v>-21.649000000000001</v>
      </c>
      <c r="I89" s="31">
        <v>3.5999999999999997E-2</v>
      </c>
      <c r="J89" s="31">
        <f t="shared" si="30"/>
        <v>5.9404981999999791</v>
      </c>
      <c r="K89" s="42">
        <f t="shared" si="31"/>
        <v>-11.124650096186876</v>
      </c>
      <c r="L89" s="42">
        <f t="shared" si="32"/>
        <v>-21.886777629456819</v>
      </c>
      <c r="M89" s="42">
        <f t="shared" si="33"/>
        <v>3.8455269795782121E-2</v>
      </c>
    </row>
    <row r="90" spans="1:13">
      <c r="A90" s="27" t="s">
        <v>276</v>
      </c>
      <c r="B90" s="27">
        <v>163</v>
      </c>
      <c r="C90" s="78">
        <v>2790</v>
      </c>
      <c r="D90" s="27" t="s">
        <v>295</v>
      </c>
      <c r="E90" s="27" t="s">
        <v>300</v>
      </c>
      <c r="F90" s="42">
        <v>-11.148</v>
      </c>
      <c r="G90" s="31">
        <v>4.3999999999999997E-2</v>
      </c>
      <c r="H90" s="42">
        <v>-21.75</v>
      </c>
      <c r="I90" s="31">
        <v>2.3E-2</v>
      </c>
      <c r="J90" s="31">
        <f t="shared" si="30"/>
        <v>5.8366499999999633</v>
      </c>
      <c r="K90" s="42">
        <f t="shared" si="31"/>
        <v>-11.210604664699833</v>
      </c>
      <c r="L90" s="42">
        <f t="shared" si="32"/>
        <v>-21.990017891615253</v>
      </c>
      <c r="M90" s="42">
        <f t="shared" si="33"/>
        <v>7.1147999646355431E-3</v>
      </c>
    </row>
    <row r="91" spans="1:13">
      <c r="A91" s="27" t="s">
        <v>301</v>
      </c>
      <c r="B91" s="27">
        <v>168</v>
      </c>
      <c r="C91" s="78">
        <v>2798</v>
      </c>
      <c r="D91" s="27" t="s">
        <v>295</v>
      </c>
      <c r="E91" s="27" t="s">
        <v>302</v>
      </c>
      <c r="F91" s="42">
        <v>-11.169</v>
      </c>
      <c r="G91" s="31">
        <v>5.2999999999999999E-2</v>
      </c>
      <c r="H91" s="42">
        <v>-21.753</v>
      </c>
      <c r="I91" s="31">
        <v>2.5999999999999999E-2</v>
      </c>
      <c r="J91" s="31">
        <f t="shared" si="30"/>
        <v>5.8335653999999977</v>
      </c>
      <c r="K91" s="42">
        <f t="shared" si="31"/>
        <v>-11.231841637461116</v>
      </c>
      <c r="L91" s="42">
        <f t="shared" si="32"/>
        <v>-21.993084597058683</v>
      </c>
      <c r="M91" s="42">
        <f t="shared" si="33"/>
        <v>-1.2499885617072104E-2</v>
      </c>
    </row>
    <row r="92" spans="1:13">
      <c r="A92" s="27" t="s">
        <v>213</v>
      </c>
      <c r="B92" s="27">
        <v>190</v>
      </c>
      <c r="C92" s="78">
        <v>3060</v>
      </c>
      <c r="D92" s="27" t="s">
        <v>303</v>
      </c>
      <c r="E92" s="27" t="s">
        <v>304</v>
      </c>
      <c r="F92" s="42">
        <v>-11.497999999999999</v>
      </c>
      <c r="G92" s="31">
        <v>7.5999999999999998E-2</v>
      </c>
      <c r="H92" s="42">
        <v>-22.41</v>
      </c>
      <c r="I92" s="31">
        <v>4.5999999999999999E-2</v>
      </c>
      <c r="J92" s="31">
        <f t="shared" si="30"/>
        <v>5.1580380000000332</v>
      </c>
      <c r="K92" s="42">
        <f t="shared" si="31"/>
        <v>-11.564613105935125</v>
      </c>
      <c r="L92" s="42">
        <f t="shared" si="32"/>
        <v>-22.664919749693709</v>
      </c>
      <c r="M92" s="42">
        <f t="shared" si="33"/>
        <v>1.0129441652847737E-2</v>
      </c>
    </row>
    <row r="93" spans="1:13">
      <c r="A93" s="27" t="s">
        <v>215</v>
      </c>
      <c r="B93" s="27">
        <v>196</v>
      </c>
      <c r="C93" s="78">
        <v>3069</v>
      </c>
      <c r="D93" s="27" t="s">
        <v>305</v>
      </c>
      <c r="E93" s="27" t="s">
        <v>306</v>
      </c>
      <c r="F93" s="42">
        <v>-11.28</v>
      </c>
      <c r="G93" s="31">
        <v>7.4999999999999997E-2</v>
      </c>
      <c r="H93" s="42">
        <v>-21.864999999999998</v>
      </c>
      <c r="I93" s="31">
        <v>3.2000000000000001E-2</v>
      </c>
      <c r="J93" s="31">
        <f t="shared" si="30"/>
        <v>5.7184069999999565</v>
      </c>
      <c r="K93" s="42">
        <f t="shared" si="31"/>
        <v>-11.344101700657001</v>
      </c>
      <c r="L93" s="42">
        <f t="shared" si="32"/>
        <v>-22.107581663707588</v>
      </c>
      <c r="M93" s="42">
        <f t="shared" si="33"/>
        <v>-6.4191000555687105E-2</v>
      </c>
    </row>
    <row r="94" spans="1:13">
      <c r="A94" s="27" t="s">
        <v>217</v>
      </c>
      <c r="B94" s="27">
        <v>205</v>
      </c>
      <c r="C94" s="78">
        <v>3084</v>
      </c>
      <c r="D94" s="27" t="s">
        <v>305</v>
      </c>
      <c r="E94" s="27" t="s">
        <v>307</v>
      </c>
      <c r="F94" s="42">
        <v>-11.141</v>
      </c>
      <c r="G94" s="31">
        <v>6.9000000000000006E-2</v>
      </c>
      <c r="H94" s="42">
        <v>-21.831</v>
      </c>
      <c r="I94" s="31">
        <v>4.7E-2</v>
      </c>
      <c r="J94" s="31">
        <f t="shared" si="30"/>
        <v>5.7533657999999832</v>
      </c>
      <c r="K94" s="42">
        <f t="shared" si="31"/>
        <v>-11.203525774002335</v>
      </c>
      <c r="L94" s="42">
        <f t="shared" si="32"/>
        <v>-22.072822239810893</v>
      </c>
      <c r="M94" s="42">
        <f t="shared" si="33"/>
        <v>5.7997190857627834E-2</v>
      </c>
    </row>
    <row r="95" spans="1:13">
      <c r="A95" s="27" t="s">
        <v>217</v>
      </c>
      <c r="B95" s="27">
        <v>208</v>
      </c>
      <c r="C95" s="78">
        <v>3087</v>
      </c>
      <c r="D95" s="27" t="s">
        <v>305</v>
      </c>
      <c r="E95" s="27" t="s">
        <v>308</v>
      </c>
      <c r="F95" s="42">
        <v>-11.009</v>
      </c>
      <c r="G95" s="31">
        <v>6.4000000000000001E-2</v>
      </c>
      <c r="H95" s="42">
        <v>-21.812999999999999</v>
      </c>
      <c r="I95" s="31">
        <v>2.1000000000000001E-2</v>
      </c>
      <c r="J95" s="31">
        <f t="shared" si="30"/>
        <v>5.771873400000004</v>
      </c>
      <c r="K95" s="42">
        <f t="shared" si="31"/>
        <v>-11.070047501943391</v>
      </c>
      <c r="L95" s="42">
        <f t="shared" si="32"/>
        <v>-22.054420680993804</v>
      </c>
      <c r="M95" s="42">
        <f t="shared" si="33"/>
        <v>0.18174103830233174</v>
      </c>
    </row>
    <row r="96" spans="1:13">
      <c r="A96" s="27" t="s">
        <v>282</v>
      </c>
      <c r="B96" s="27">
        <v>215</v>
      </c>
      <c r="C96" s="78">
        <v>3100</v>
      </c>
      <c r="D96" s="27" t="s">
        <v>305</v>
      </c>
      <c r="E96" s="27" t="s">
        <v>309</v>
      </c>
      <c r="F96" s="42">
        <v>-11.396000000000001</v>
      </c>
      <c r="G96" s="31">
        <v>5.6000000000000001E-2</v>
      </c>
      <c r="H96" s="42">
        <v>-22.024000000000001</v>
      </c>
      <c r="I96" s="31">
        <v>2.3E-2</v>
      </c>
      <c r="J96" s="31">
        <f t="shared" si="30"/>
        <v>5.554923199999962</v>
      </c>
      <c r="K96" s="42">
        <f t="shared" si="31"/>
        <v>-11.461431991629123</v>
      </c>
      <c r="L96" s="42">
        <f t="shared" si="32"/>
        <v>-22.270149125728089</v>
      </c>
      <c r="M96" s="42">
        <f t="shared" si="33"/>
        <v>-9.5523104118963198E-2</v>
      </c>
    </row>
    <row r="97" spans="1:13">
      <c r="A97" s="27" t="s">
        <v>222</v>
      </c>
      <c r="B97" s="27">
        <v>226</v>
      </c>
      <c r="C97" s="78">
        <v>3120</v>
      </c>
      <c r="D97" s="27" t="s">
        <v>305</v>
      </c>
      <c r="E97" s="27" t="s">
        <v>310</v>
      </c>
      <c r="F97" s="42">
        <v>-11.099</v>
      </c>
      <c r="G97" s="31">
        <v>4.7E-2</v>
      </c>
      <c r="H97" s="42">
        <v>-21.507999999999999</v>
      </c>
      <c r="I97" s="31">
        <v>2.5999999999999999E-2</v>
      </c>
      <c r="J97" s="31">
        <f t="shared" si="30"/>
        <v>6.0854743999999528</v>
      </c>
      <c r="K97" s="42">
        <f t="shared" si="31"/>
        <v>-11.161053482110194</v>
      </c>
      <c r="L97" s="42">
        <f t="shared" si="32"/>
        <v>-21.742667958681924</v>
      </c>
      <c r="M97" s="42">
        <f t="shared" si="33"/>
        <v>-7.4182131967455101E-2</v>
      </c>
    </row>
    <row r="98" spans="1:13">
      <c r="A98" s="27" t="s">
        <v>226</v>
      </c>
      <c r="B98" s="27">
        <v>235</v>
      </c>
      <c r="C98" s="78">
        <v>3131</v>
      </c>
      <c r="D98" s="27" t="s">
        <v>305</v>
      </c>
      <c r="E98" s="27" t="s">
        <v>311</v>
      </c>
      <c r="F98" s="42">
        <v>-11.18</v>
      </c>
      <c r="G98" s="31">
        <v>5.3999999999999999E-2</v>
      </c>
      <c r="H98" s="42">
        <v>-21.795999999999999</v>
      </c>
      <c r="I98" s="31">
        <v>3.5999999999999997E-2</v>
      </c>
      <c r="J98" s="31">
        <f t="shared" si="30"/>
        <v>5.7893527999999606</v>
      </c>
      <c r="K98" s="42">
        <f t="shared" si="31"/>
        <v>-11.242965946047512</v>
      </c>
      <c r="L98" s="42">
        <f t="shared" si="32"/>
        <v>-22.037041741916326</v>
      </c>
      <c r="M98" s="42">
        <f t="shared" si="33"/>
        <v>-3.7086457377538684E-4</v>
      </c>
    </row>
    <row r="99" spans="1:13">
      <c r="A99" s="27" t="s">
        <v>312</v>
      </c>
      <c r="B99" s="27">
        <v>242</v>
      </c>
      <c r="C99" s="78">
        <v>3140</v>
      </c>
      <c r="D99" s="27" t="s">
        <v>305</v>
      </c>
      <c r="E99" s="27" t="s">
        <v>313</v>
      </c>
      <c r="F99" s="42">
        <v>-11.246</v>
      </c>
      <c r="G99" s="31">
        <v>4.4999999999999998E-2</v>
      </c>
      <c r="H99" s="42">
        <v>-21.917999999999999</v>
      </c>
      <c r="I99" s="31">
        <v>2.5000000000000001E-2</v>
      </c>
      <c r="J99" s="31">
        <f t="shared" si="30"/>
        <v>5.6639123999999583</v>
      </c>
      <c r="K99" s="42">
        <f t="shared" si="31"/>
        <v>-11.309714396446347</v>
      </c>
      <c r="L99" s="42">
        <f t="shared" si="32"/>
        <v>-22.161767881303014</v>
      </c>
      <c r="M99" s="42">
        <f t="shared" si="33"/>
        <v>-1.1391872370518086E-3</v>
      </c>
    </row>
    <row r="100" spans="1:13">
      <c r="A100" s="27" t="s">
        <v>242</v>
      </c>
      <c r="B100" s="27">
        <v>252</v>
      </c>
      <c r="C100" s="78">
        <v>3152</v>
      </c>
      <c r="D100" s="27" t="s">
        <v>305</v>
      </c>
      <c r="E100" s="27" t="s">
        <v>314</v>
      </c>
      <c r="F100" s="42">
        <v>-11.177</v>
      </c>
      <c r="G100" s="31">
        <v>6.2E-2</v>
      </c>
      <c r="H100" s="42">
        <v>-21.824000000000002</v>
      </c>
      <c r="I100" s="31">
        <v>4.4999999999999998E-2</v>
      </c>
      <c r="J100" s="31">
        <f t="shared" si="30"/>
        <v>5.7605632000000924</v>
      </c>
      <c r="K100" s="42">
        <f t="shared" si="31"/>
        <v>-11.239932031433016</v>
      </c>
      <c r="L100" s="42">
        <f t="shared" si="32"/>
        <v>-22.065666037811635</v>
      </c>
      <c r="M100" s="42">
        <f t="shared" si="33"/>
        <v>1.7805302569340375E-2</v>
      </c>
    </row>
    <row r="101" spans="1:13">
      <c r="A101" s="27" t="s">
        <v>232</v>
      </c>
      <c r="B101" s="27">
        <v>260</v>
      </c>
      <c r="C101" s="78">
        <v>3161</v>
      </c>
      <c r="D101" s="27" t="s">
        <v>305</v>
      </c>
      <c r="E101" s="27" t="s">
        <v>315</v>
      </c>
      <c r="F101" s="42">
        <v>-11.176</v>
      </c>
      <c r="G101" s="31">
        <v>7.4999999999999997E-2</v>
      </c>
      <c r="H101" s="42">
        <v>-21.797000000000001</v>
      </c>
      <c r="I101" s="31">
        <v>6.5000000000000002E-2</v>
      </c>
      <c r="J101" s="31">
        <f t="shared" si="30"/>
        <v>5.7883246000000099</v>
      </c>
      <c r="K101" s="42">
        <f t="shared" si="31"/>
        <v>-11.238920728606953</v>
      </c>
      <c r="L101" s="42">
        <f t="shared" si="32"/>
        <v>-22.038064024089635</v>
      </c>
      <c r="M101" s="42">
        <f t="shared" si="33"/>
        <v>4.2151401364654562E-3</v>
      </c>
    </row>
    <row r="102" spans="1:13">
      <c r="A102" s="27" t="s">
        <v>245</v>
      </c>
      <c r="B102" s="27">
        <v>267</v>
      </c>
      <c r="C102" s="78">
        <v>3169</v>
      </c>
      <c r="D102" s="27" t="s">
        <v>305</v>
      </c>
      <c r="E102" s="27" t="s">
        <v>316</v>
      </c>
      <c r="F102" s="42">
        <v>-11.189</v>
      </c>
      <c r="G102" s="31">
        <v>6.4000000000000001E-2</v>
      </c>
      <c r="H102" s="42">
        <v>-21.791</v>
      </c>
      <c r="I102" s="31">
        <v>5.0999999999999997E-2</v>
      </c>
      <c r="J102" s="31">
        <f t="shared" si="30"/>
        <v>5.7944937999999411</v>
      </c>
      <c r="K102" s="42">
        <f t="shared" si="31"/>
        <v>-11.252067745119328</v>
      </c>
      <c r="L102" s="42">
        <f t="shared" si="32"/>
        <v>-22.031930346725186</v>
      </c>
      <c r="M102" s="42">
        <f t="shared" si="33"/>
        <v>-1.2176591701703765E-2</v>
      </c>
    </row>
    <row r="103" spans="1:13">
      <c r="A103" s="27" t="s">
        <v>317</v>
      </c>
      <c r="B103" s="27">
        <v>280</v>
      </c>
      <c r="C103" s="78">
        <v>3182</v>
      </c>
      <c r="D103" s="27" t="s">
        <v>295</v>
      </c>
      <c r="E103" s="27" t="s">
        <v>318</v>
      </c>
      <c r="F103" s="42">
        <v>-11.286</v>
      </c>
      <c r="G103" s="31">
        <v>4.2000000000000003E-2</v>
      </c>
      <c r="H103" s="42">
        <v>-21.908999999999999</v>
      </c>
      <c r="I103" s="31">
        <v>4.8000000000000001E-2</v>
      </c>
      <c r="J103" s="31">
        <f t="shared" si="30"/>
        <v>5.6731661999999687</v>
      </c>
      <c r="K103" s="42">
        <f t="shared" si="31"/>
        <v>-11.350170171210335</v>
      </c>
      <c r="L103" s="42">
        <f t="shared" si="32"/>
        <v>-22.152566241161679</v>
      </c>
      <c r="M103" s="42">
        <f t="shared" si="33"/>
        <v>-4.6462629635805663E-2</v>
      </c>
    </row>
    <row r="104" spans="1:13">
      <c r="A104" s="27" t="s">
        <v>248</v>
      </c>
      <c r="B104" s="27">
        <v>285</v>
      </c>
      <c r="C104" s="78">
        <v>3188</v>
      </c>
      <c r="D104" s="27" t="s">
        <v>305</v>
      </c>
      <c r="E104" s="27" t="s">
        <v>319</v>
      </c>
      <c r="F104" s="42">
        <v>-11.478</v>
      </c>
      <c r="G104" s="31">
        <v>6.7000000000000004E-2</v>
      </c>
      <c r="H104" s="42">
        <v>-22.309000000000001</v>
      </c>
      <c r="I104" s="31">
        <v>2.1999999999999999E-2</v>
      </c>
      <c r="J104" s="31">
        <f t="shared" si="30"/>
        <v>5.261886200000049</v>
      </c>
      <c r="K104" s="42">
        <f t="shared" si="31"/>
        <v>-11.544380675776765</v>
      </c>
      <c r="L104" s="42">
        <f t="shared" si="32"/>
        <v>-22.561609790572899</v>
      </c>
      <c r="M104" s="42">
        <f t="shared" si="33"/>
        <v>-2.4289096563701429E-2</v>
      </c>
    </row>
    <row r="105" spans="1:13">
      <c r="A105" s="27" t="s">
        <v>236</v>
      </c>
      <c r="B105" s="27">
        <v>297</v>
      </c>
      <c r="C105" s="78">
        <v>3202</v>
      </c>
      <c r="D105" s="27" t="s">
        <v>305</v>
      </c>
      <c r="E105" s="27" t="s">
        <v>320</v>
      </c>
      <c r="F105" s="42">
        <v>-11.34</v>
      </c>
      <c r="G105" s="31">
        <v>6.0999999999999999E-2</v>
      </c>
      <c r="H105" s="42">
        <v>-22.03</v>
      </c>
      <c r="I105" s="31">
        <v>3.5999999999999997E-2</v>
      </c>
      <c r="J105" s="31">
        <f t="shared" si="30"/>
        <v>5.5487540000000308</v>
      </c>
      <c r="K105" s="42">
        <f t="shared" si="31"/>
        <v>-11.404788063438534</v>
      </c>
      <c r="L105" s="42">
        <f t="shared" si="32"/>
        <v>-22.276284264428206</v>
      </c>
      <c r="M105" s="42">
        <f t="shared" si="33"/>
        <v>-3.5633687556013649E-2</v>
      </c>
    </row>
    <row r="106" spans="1:13">
      <c r="A106" s="27" t="s">
        <v>321</v>
      </c>
      <c r="B106" s="27">
        <v>302</v>
      </c>
      <c r="C106" s="78">
        <v>3211</v>
      </c>
      <c r="D106" s="27" t="s">
        <v>305</v>
      </c>
      <c r="E106" s="27" t="s">
        <v>322</v>
      </c>
      <c r="F106" s="42">
        <v>-11.22</v>
      </c>
      <c r="G106" s="31">
        <v>4.5999999999999999E-2</v>
      </c>
      <c r="H106" s="42">
        <v>-21.867000000000001</v>
      </c>
      <c r="I106" s="31">
        <v>3.4000000000000002E-2</v>
      </c>
      <c r="J106" s="31">
        <f t="shared" si="30"/>
        <v>5.7163506000000552</v>
      </c>
      <c r="K106" s="42">
        <f t="shared" si="31"/>
        <v>-11.283419020486724</v>
      </c>
      <c r="L106" s="42">
        <f t="shared" si="32"/>
        <v>-22.109626373328098</v>
      </c>
      <c r="M106" s="42">
        <f t="shared" si="33"/>
        <v>-2.4266689961586763E-3</v>
      </c>
    </row>
    <row r="107" spans="1:13">
      <c r="A107" s="27" t="s">
        <v>255</v>
      </c>
      <c r="B107" s="27">
        <v>314</v>
      </c>
      <c r="C107" s="78">
        <v>3226</v>
      </c>
      <c r="D107" s="27" t="s">
        <v>305</v>
      </c>
      <c r="E107" s="27" t="s">
        <v>323</v>
      </c>
      <c r="F107" s="42">
        <v>-11.217000000000001</v>
      </c>
      <c r="G107" s="31">
        <v>0.06</v>
      </c>
      <c r="H107" s="42">
        <v>-21.835000000000001</v>
      </c>
      <c r="I107" s="31">
        <v>5.3999999999999999E-2</v>
      </c>
      <c r="J107" s="31">
        <f t="shared" si="30"/>
        <v>5.7492529999999533</v>
      </c>
      <c r="K107" s="42">
        <f t="shared" si="31"/>
        <v>-11.280384983138759</v>
      </c>
      <c r="L107" s="42">
        <f t="shared" si="32"/>
        <v>-22.076911521089048</v>
      </c>
      <c r="M107" s="42">
        <f t="shared" si="33"/>
        <v>-1.6698788482652327E-2</v>
      </c>
    </row>
    <row r="108" spans="1:13">
      <c r="A108" s="27" t="s">
        <v>324</v>
      </c>
      <c r="B108" s="27">
        <v>317</v>
      </c>
      <c r="C108" s="78">
        <v>3231</v>
      </c>
      <c r="D108" s="27" t="s">
        <v>295</v>
      </c>
      <c r="E108" s="27" t="s">
        <v>325</v>
      </c>
      <c r="F108" s="42">
        <v>-11.268000000000001</v>
      </c>
      <c r="G108" s="31">
        <v>4.8000000000000001E-2</v>
      </c>
      <c r="H108" s="42">
        <v>-21.890999999999998</v>
      </c>
      <c r="I108" s="31">
        <v>3.5999999999999997E-2</v>
      </c>
      <c r="J108" s="31">
        <f t="shared" si="30"/>
        <v>5.6916737999999896</v>
      </c>
      <c r="K108" s="42">
        <f t="shared" si="31"/>
        <v>-11.331964870028447</v>
      </c>
      <c r="L108" s="42">
        <f t="shared" si="32"/>
        <v>-22.134163214885763</v>
      </c>
      <c r="M108" s="42">
        <f t="shared" si="33"/>
        <v>-3.7992529353878035E-2</v>
      </c>
    </row>
    <row r="109" spans="1:13">
      <c r="A109" s="27" t="s">
        <v>326</v>
      </c>
      <c r="B109" s="27">
        <v>323</v>
      </c>
      <c r="C109" s="78">
        <v>3239</v>
      </c>
      <c r="D109" s="27" t="s">
        <v>305</v>
      </c>
      <c r="E109" s="27" t="s">
        <v>327</v>
      </c>
      <c r="F109" s="42">
        <v>-11.263999999999999</v>
      </c>
      <c r="G109" s="31">
        <v>6.2E-2</v>
      </c>
      <c r="H109" s="42">
        <v>-21.959</v>
      </c>
      <c r="I109" s="31">
        <v>3.9E-2</v>
      </c>
      <c r="J109" s="31">
        <f t="shared" si="30"/>
        <v>5.6217562000000498</v>
      </c>
      <c r="K109" s="42">
        <f t="shared" si="31"/>
        <v>-11.327919292552595</v>
      </c>
      <c r="L109" s="42">
        <f t="shared" si="32"/>
        <v>-22.203687535645777</v>
      </c>
      <c r="M109" s="42">
        <f t="shared" si="33"/>
        <v>2.8314138040217984E-3</v>
      </c>
    </row>
    <row r="110" spans="1:13">
      <c r="A110" s="27" t="s">
        <v>328</v>
      </c>
      <c r="B110" s="27">
        <v>334</v>
      </c>
      <c r="C110" s="78">
        <v>3256</v>
      </c>
      <c r="D110" s="27" t="s">
        <v>329</v>
      </c>
      <c r="E110" s="27" t="s">
        <v>330</v>
      </c>
      <c r="F110" s="42">
        <v>-11.217000000000001</v>
      </c>
      <c r="G110" s="31">
        <v>6.7000000000000004E-2</v>
      </c>
      <c r="H110" s="42">
        <v>-21.885000000000002</v>
      </c>
      <c r="I110" s="31">
        <v>3.9E-2</v>
      </c>
      <c r="J110" s="31">
        <f t="shared" si="30"/>
        <v>5.6978430000000344</v>
      </c>
      <c r="K110" s="42">
        <f t="shared" si="31"/>
        <v>-11.280384983138759</v>
      </c>
      <c r="L110" s="42">
        <f t="shared" si="32"/>
        <v>-22.12802894805337</v>
      </c>
      <c r="M110" s="42">
        <f t="shared" si="33"/>
        <v>1.0342330381473863E-2</v>
      </c>
    </row>
    <row r="111" spans="1:13">
      <c r="A111" s="27" t="s">
        <v>262</v>
      </c>
      <c r="B111" s="27">
        <v>343</v>
      </c>
      <c r="C111" s="78">
        <v>3266</v>
      </c>
      <c r="D111" s="27" t="s">
        <v>305</v>
      </c>
      <c r="E111" s="27" t="s">
        <v>331</v>
      </c>
      <c r="F111" s="42">
        <v>-11.18</v>
      </c>
      <c r="G111" s="31">
        <v>4.8000000000000001E-2</v>
      </c>
      <c r="H111" s="42">
        <v>-21.756</v>
      </c>
      <c r="I111" s="31">
        <v>4.3999999999999997E-2</v>
      </c>
      <c r="J111" s="31">
        <f t="shared" si="30"/>
        <v>5.8304808000000321</v>
      </c>
      <c r="K111" s="42">
        <f t="shared" si="31"/>
        <v>-11.242965946047512</v>
      </c>
      <c r="L111" s="42">
        <f t="shared" si="32"/>
        <v>-21.996151311906825</v>
      </c>
      <c r="M111" s="42">
        <f t="shared" si="33"/>
        <v>-2.2001902048800426E-2</v>
      </c>
    </row>
    <row r="112" spans="1:13">
      <c r="A112" s="27" t="s">
        <v>332</v>
      </c>
      <c r="B112" s="27">
        <v>347</v>
      </c>
      <c r="C112" s="78">
        <v>3271</v>
      </c>
      <c r="D112" s="27" t="s">
        <v>305</v>
      </c>
      <c r="E112" s="27" t="s">
        <v>333</v>
      </c>
      <c r="F112" s="42">
        <v>-11.173999999999999</v>
      </c>
      <c r="G112" s="31">
        <v>6.0999999999999999E-2</v>
      </c>
      <c r="H112" s="42">
        <v>-21.736999999999998</v>
      </c>
      <c r="I112" s="31">
        <v>2.5999999999999999E-2</v>
      </c>
      <c r="J112" s="31">
        <f t="shared" si="30"/>
        <v>5.8500166000000036</v>
      </c>
      <c r="K112" s="42">
        <f t="shared" si="31"/>
        <v>-11.23689812602313</v>
      </c>
      <c r="L112" s="42">
        <f t="shared" si="32"/>
        <v>-21.976728943368826</v>
      </c>
      <c r="M112" s="42">
        <f t="shared" si="33"/>
        <v>-2.6208514981020892E-2</v>
      </c>
    </row>
    <row r="113" spans="1:13">
      <c r="A113" s="27" t="s">
        <v>289</v>
      </c>
      <c r="B113" s="27">
        <v>348</v>
      </c>
      <c r="C113" s="78">
        <v>3272</v>
      </c>
      <c r="D113" s="27" t="s">
        <v>303</v>
      </c>
      <c r="E113" s="27" t="s">
        <v>319</v>
      </c>
      <c r="F113" s="42">
        <v>-11.1</v>
      </c>
      <c r="G113" s="31">
        <v>4.2000000000000003E-2</v>
      </c>
      <c r="H113" s="42">
        <v>-21.619</v>
      </c>
      <c r="I113" s="31">
        <v>2.4E-2</v>
      </c>
      <c r="J113" s="31">
        <f t="shared" si="30"/>
        <v>5.9713441999999759</v>
      </c>
      <c r="K113" s="42">
        <f t="shared" si="31"/>
        <v>-11.162064706191918</v>
      </c>
      <c r="L113" s="42">
        <f t="shared" si="32"/>
        <v>-21.856114258078087</v>
      </c>
      <c r="M113" s="42">
        <f t="shared" si="33"/>
        <v>-1.5180263668610416E-2</v>
      </c>
    </row>
    <row r="114" spans="1:13">
      <c r="A114" s="27" t="s">
        <v>334</v>
      </c>
      <c r="B114" s="27">
        <v>356</v>
      </c>
      <c r="C114" s="78">
        <v>3284</v>
      </c>
      <c r="D114" s="27" t="s">
        <v>295</v>
      </c>
      <c r="E114" s="27" t="s">
        <v>335</v>
      </c>
      <c r="F114" s="42">
        <v>-11.173999999999999</v>
      </c>
      <c r="G114" s="31">
        <v>4.3999999999999997E-2</v>
      </c>
      <c r="H114" s="42">
        <v>-21.780999999999999</v>
      </c>
      <c r="I114" s="31">
        <v>2.4E-2</v>
      </c>
      <c r="J114" s="31">
        <f t="shared" si="30"/>
        <v>5.8047758000000158</v>
      </c>
      <c r="K114" s="42">
        <f t="shared" si="31"/>
        <v>-11.23689812602313</v>
      </c>
      <c r="L114" s="42">
        <f t="shared" si="32"/>
        <v>-22.02170763472143</v>
      </c>
      <c r="M114" s="42">
        <f t="shared" si="33"/>
        <v>-2.4147872554917682E-3</v>
      </c>
    </row>
    <row r="115" spans="1:13">
      <c r="A115" s="27" t="s">
        <v>334</v>
      </c>
      <c r="B115" s="27">
        <v>358</v>
      </c>
      <c r="C115" s="78">
        <v>3286</v>
      </c>
      <c r="D115" s="27" t="s">
        <v>305</v>
      </c>
      <c r="E115" s="27" t="s">
        <v>316</v>
      </c>
      <c r="F115" s="42">
        <v>-11.148</v>
      </c>
      <c r="G115" s="31">
        <v>3.4000000000000002E-2</v>
      </c>
      <c r="H115" s="42">
        <v>-21.713000000000001</v>
      </c>
      <c r="I115" s="31">
        <v>3.9E-2</v>
      </c>
      <c r="J115" s="31">
        <f t="shared" si="30"/>
        <v>5.8746934000000692</v>
      </c>
      <c r="K115" s="42">
        <f t="shared" si="31"/>
        <v>-11.210604664699833</v>
      </c>
      <c r="L115" s="42">
        <f t="shared" si="32"/>
        <v>-21.95219596439949</v>
      </c>
      <c r="M115" s="42">
        <f t="shared" si="33"/>
        <v>-1.2892999532502836E-2</v>
      </c>
    </row>
    <row r="116" spans="1:13">
      <c r="A116" s="27" t="s">
        <v>266</v>
      </c>
      <c r="B116" s="27">
        <v>362</v>
      </c>
      <c r="C116" s="78">
        <v>3291</v>
      </c>
      <c r="D116" s="27" t="s">
        <v>305</v>
      </c>
      <c r="E116" s="27" t="s">
        <v>336</v>
      </c>
      <c r="F116" s="42">
        <v>-10.96</v>
      </c>
      <c r="G116" s="31">
        <v>3.9E-2</v>
      </c>
      <c r="H116" s="42">
        <v>-21.414999999999999</v>
      </c>
      <c r="I116" s="31">
        <v>5.0999999999999997E-2</v>
      </c>
      <c r="J116" s="31">
        <f t="shared" si="30"/>
        <v>6.1810970000000225</v>
      </c>
      <c r="K116" s="42">
        <f t="shared" si="31"/>
        <v>-11.02050328346542</v>
      </c>
      <c r="L116" s="42">
        <f t="shared" si="32"/>
        <v>-21.647628264208983</v>
      </c>
      <c r="M116" s="42">
        <f t="shared" si="33"/>
        <v>1.6092068301133244E-2</v>
      </c>
    </row>
    <row r="117" spans="1:13">
      <c r="A117" s="27" t="s">
        <v>337</v>
      </c>
      <c r="B117" s="27">
        <v>373</v>
      </c>
      <c r="C117" s="78">
        <v>3305</v>
      </c>
      <c r="D117" s="27" t="s">
        <v>305</v>
      </c>
      <c r="E117" s="27" t="s">
        <v>319</v>
      </c>
      <c r="F117" s="42">
        <v>-11.242000000000001</v>
      </c>
      <c r="G117" s="31">
        <v>5.2999999999999999E-2</v>
      </c>
      <c r="H117" s="42">
        <v>-21.872</v>
      </c>
      <c r="I117" s="31">
        <v>2.9000000000000001E-2</v>
      </c>
      <c r="J117" s="31">
        <f t="shared" si="30"/>
        <v>5.7112096000000747</v>
      </c>
      <c r="K117" s="42">
        <f t="shared" si="31"/>
        <v>-11.305668908985327</v>
      </c>
      <c r="L117" s="42">
        <f t="shared" si="32"/>
        <v>-22.114738165670779</v>
      </c>
      <c r="M117" s="42">
        <f t="shared" si="33"/>
        <v>-2.1972419345483496E-2</v>
      </c>
    </row>
    <row r="118" spans="1:13" s="32" customFormat="1">
      <c r="C118" s="81"/>
      <c r="D118" s="27"/>
      <c r="E118" s="82" t="s">
        <v>238</v>
      </c>
      <c r="F118" s="83">
        <f>AVERAGE(F87:F117)</f>
        <v>-11.197096774193549</v>
      </c>
      <c r="G118" s="84"/>
      <c r="H118" s="83">
        <f>AVERAGE(H87:H117)</f>
        <v>-21.828612903225803</v>
      </c>
      <c r="I118" s="84"/>
      <c r="J118" s="83">
        <f t="shared" ref="J118:M118" si="34">AVERAGE(J87:J117)</f>
        <v>5.7558202129032301</v>
      </c>
      <c r="K118" s="83">
        <f t="shared" si="34"/>
        <v>-11.260263623346709</v>
      </c>
      <c r="L118" s="83">
        <f t="shared" si="34"/>
        <v>-22.070400823380922</v>
      </c>
      <c r="M118" s="83">
        <f t="shared" si="34"/>
        <v>-2.1587778206222016E-5</v>
      </c>
    </row>
    <row r="119" spans="1:13" s="32" customFormat="1">
      <c r="C119" s="81"/>
      <c r="D119" s="27"/>
      <c r="E119" s="85" t="s">
        <v>134</v>
      </c>
      <c r="F119" s="83">
        <f>STDEV(F87:F117)</f>
        <v>0.12269592626725885</v>
      </c>
      <c r="H119" s="83">
        <f>STDEV(H87:H117)</f>
        <v>0.19358179622050484</v>
      </c>
      <c r="J119" s="86">
        <f t="shared" ref="J119:L119" si="35">STDEV(J87:J117)</f>
        <v>0.19904080287391399</v>
      </c>
      <c r="K119" s="86">
        <f t="shared" si="35"/>
        <v>0.1240893772891097</v>
      </c>
      <c r="L119" s="86">
        <f t="shared" si="35"/>
        <v>0.19791965334136913</v>
      </c>
      <c r="M119" s="86">
        <f>STDEV(M87:M117)</f>
        <v>5.2046805140836247E-2</v>
      </c>
    </row>
    <row r="120" spans="1:13" s="32" customFormat="1">
      <c r="C120" s="81"/>
      <c r="D120" s="27"/>
      <c r="E120" s="82" t="s">
        <v>239</v>
      </c>
      <c r="F120" s="88">
        <f>COUNT(F87:F117)</f>
        <v>31</v>
      </c>
      <c r="G120" s="89"/>
      <c r="H120" s="88">
        <f>COUNT(H87:H117)</f>
        <v>31</v>
      </c>
      <c r="I120" s="84"/>
      <c r="J120" s="88">
        <f t="shared" ref="J120:M120" si="36">COUNT(J87:J117)</f>
        <v>31</v>
      </c>
      <c r="K120" s="88">
        <f t="shared" si="36"/>
        <v>31</v>
      </c>
      <c r="L120" s="88">
        <f t="shared" si="36"/>
        <v>31</v>
      </c>
      <c r="M120" s="88">
        <f t="shared" si="36"/>
        <v>31</v>
      </c>
    </row>
    <row r="121" spans="1:13">
      <c r="C121" s="78"/>
      <c r="F121" s="42"/>
      <c r="H121" s="42"/>
      <c r="J121" s="42"/>
    </row>
    <row r="122" spans="1:13">
      <c r="A122" s="27" t="s">
        <v>321</v>
      </c>
      <c r="B122" s="27">
        <v>304</v>
      </c>
      <c r="C122" s="78">
        <v>3213</v>
      </c>
      <c r="D122" s="27" t="s">
        <v>71</v>
      </c>
      <c r="E122" s="27" t="s">
        <v>71</v>
      </c>
      <c r="F122" s="42">
        <v>-8.8439999999999994</v>
      </c>
      <c r="G122" s="31">
        <v>5.7000000000000002E-2</v>
      </c>
      <c r="H122" s="42">
        <v>-17.381</v>
      </c>
      <c r="I122" s="31">
        <v>0.05</v>
      </c>
      <c r="J122" s="31">
        <f t="shared" ref="J122:J124" si="37">1.0282*(H122+1000)-1000</f>
        <v>10.328855800000042</v>
      </c>
      <c r="K122" s="42">
        <f>1000*LN(F122/1000+1)</f>
        <v>-8.8833402901088121</v>
      </c>
      <c r="L122" s="42">
        <f>1000*LN(H122/1000+1)</f>
        <v>-17.533822980231083</v>
      </c>
      <c r="M122" s="42">
        <f t="shared" ref="M122:M124" si="38">K122-0.529*L122-0.415</f>
        <v>-2.2947933566569156E-2</v>
      </c>
    </row>
    <row r="123" spans="1:13">
      <c r="A123" s="27" t="s">
        <v>338</v>
      </c>
      <c r="B123" s="27">
        <v>313</v>
      </c>
      <c r="C123" s="78">
        <v>3225</v>
      </c>
      <c r="D123" s="27" t="s">
        <v>71</v>
      </c>
      <c r="E123" s="27" t="s">
        <v>339</v>
      </c>
      <c r="F123" s="42">
        <v>-9.0890000000000004</v>
      </c>
      <c r="G123" s="31">
        <v>7.6999999999999999E-2</v>
      </c>
      <c r="H123" s="42">
        <v>-17.826000000000001</v>
      </c>
      <c r="I123" s="31">
        <v>3.9E-2</v>
      </c>
      <c r="J123" s="31">
        <f t="shared" si="37"/>
        <v>9.8713067999999566</v>
      </c>
      <c r="K123" s="42">
        <f>1000*LN(F123/1000+1)</f>
        <v>-9.1305569596238563</v>
      </c>
      <c r="L123" s="42">
        <f>1000*LN(H123/1000+1)</f>
        <v>-17.98679691449183</v>
      </c>
      <c r="M123" s="42">
        <f t="shared" si="38"/>
        <v>-3.0541391857677291E-2</v>
      </c>
    </row>
    <row r="124" spans="1:13">
      <c r="A124" s="27" t="s">
        <v>257</v>
      </c>
      <c r="B124" s="27">
        <v>319</v>
      </c>
      <c r="C124" s="78">
        <v>3234</v>
      </c>
      <c r="D124" s="27" t="s">
        <v>71</v>
      </c>
      <c r="E124" s="27" t="s">
        <v>71</v>
      </c>
      <c r="F124" s="42">
        <v>-8.1210000000000004</v>
      </c>
      <c r="G124" s="31">
        <v>4.4999999999999998E-2</v>
      </c>
      <c r="H124" s="42">
        <v>-16.027000000000001</v>
      </c>
      <c r="I124" s="31">
        <v>2.8000000000000001E-2</v>
      </c>
      <c r="J124" s="31">
        <f t="shared" si="37"/>
        <v>11.721038599999929</v>
      </c>
      <c r="K124" s="42">
        <f>1000*LN(F124/1000+1)</f>
        <v>-8.1541549433695746</v>
      </c>
      <c r="L124" s="42">
        <f>1000*LN(H124/1000+1)</f>
        <v>-16.156821330730804</v>
      </c>
      <c r="M124" s="42">
        <f t="shared" si="38"/>
        <v>-2.219645941297882E-2</v>
      </c>
    </row>
    <row r="125" spans="1:13" s="32" customFormat="1">
      <c r="C125" s="81"/>
      <c r="D125" s="27"/>
      <c r="E125" s="82" t="s">
        <v>238</v>
      </c>
      <c r="F125" s="83">
        <f>AVERAGE(F122:F124)</f>
        <v>-8.6846666666666668</v>
      </c>
      <c r="G125" s="84"/>
      <c r="H125" s="83">
        <f>AVERAGE(H122:H124)</f>
        <v>-17.077999999999999</v>
      </c>
      <c r="I125" s="84"/>
      <c r="J125" s="83">
        <f>AVERAGE(J122:J124)</f>
        <v>10.640400399999976</v>
      </c>
      <c r="K125" s="83">
        <f>AVERAGE(K122:K124)</f>
        <v>-8.7226840643674137</v>
      </c>
      <c r="L125" s="83">
        <f>AVERAGE(L122:L124)</f>
        <v>-17.225813741817905</v>
      </c>
      <c r="M125" s="83">
        <f>AVERAGE(M122:M124)</f>
        <v>-2.5228594945741756E-2</v>
      </c>
    </row>
    <row r="126" spans="1:13" s="32" customFormat="1">
      <c r="C126" s="81"/>
      <c r="D126" s="27"/>
      <c r="E126" s="85" t="s">
        <v>134</v>
      </c>
      <c r="F126" s="86">
        <f>STDEV(F122:F124)</f>
        <v>0.50328553856964053</v>
      </c>
      <c r="H126" s="86">
        <f>STDEV(H122:H124)</f>
        <v>0.93699359656296444</v>
      </c>
      <c r="J126" s="86">
        <f>STDEV(J122:J124)</f>
        <v>0.96341681598601103</v>
      </c>
      <c r="K126" s="86">
        <f>STDEV(K122:K124)</f>
        <v>0.50763967682644728</v>
      </c>
      <c r="L126" s="86">
        <f>STDEV(L122:L124)</f>
        <v>0.9530765590975766</v>
      </c>
      <c r="M126" s="83">
        <f>STDEV(M122:M124)</f>
        <v>4.6163336774416985E-3</v>
      </c>
    </row>
    <row r="127" spans="1:13" s="32" customFormat="1">
      <c r="C127" s="81"/>
      <c r="D127" s="27"/>
      <c r="E127" s="82" t="s">
        <v>239</v>
      </c>
      <c r="F127" s="88">
        <f>COUNT(F122:F124)</f>
        <v>3</v>
      </c>
      <c r="G127" s="89"/>
      <c r="H127" s="88">
        <f>COUNT(H122:H124)</f>
        <v>3</v>
      </c>
      <c r="I127" s="89"/>
      <c r="J127" s="88">
        <f>COUNT(J122:J124)</f>
        <v>3</v>
      </c>
      <c r="K127" s="88">
        <f>COUNT(K122:K124)</f>
        <v>3</v>
      </c>
      <c r="L127" s="88">
        <f>COUNT(L122:L124)</f>
        <v>3</v>
      </c>
      <c r="M127" s="88">
        <f>COUNT(M122:M124)</f>
        <v>3</v>
      </c>
    </row>
    <row r="128" spans="1:13">
      <c r="C128" s="78"/>
      <c r="F128" s="42"/>
      <c r="H128" s="42"/>
      <c r="J128" s="42"/>
    </row>
    <row r="129" spans="1:13">
      <c r="A129" s="27" t="s">
        <v>261</v>
      </c>
      <c r="B129" s="27">
        <v>331</v>
      </c>
      <c r="C129" s="78">
        <v>3252</v>
      </c>
      <c r="D129" s="27" t="s">
        <v>340</v>
      </c>
      <c r="E129" s="27" t="s">
        <v>341</v>
      </c>
      <c r="F129" s="42">
        <v>-7.3220000000000001</v>
      </c>
      <c r="G129" s="31">
        <v>6.3E-2</v>
      </c>
      <c r="H129" s="42">
        <v>-14.552</v>
      </c>
      <c r="I129" s="31">
        <v>4.5999999999999999E-2</v>
      </c>
      <c r="J129" s="31">
        <f t="shared" ref="J129:J131" si="39">1.0282*(H129+1000)-1000</f>
        <v>13.237633599999981</v>
      </c>
      <c r="K129" s="42">
        <f>1000*LN(F129/1000+1)</f>
        <v>-7.34893741303814</v>
      </c>
      <c r="L129" s="42">
        <f>1000*LN(H129/1000+1)</f>
        <v>-14.658918875349688</v>
      </c>
      <c r="M129" s="42">
        <f t="shared" ref="M129:M131" si="40">K129-0.529*L129-0.415</f>
        <v>-9.3693279781543182E-3</v>
      </c>
    </row>
    <row r="130" spans="1:13">
      <c r="A130" s="27" t="s">
        <v>328</v>
      </c>
      <c r="B130" s="27">
        <v>335</v>
      </c>
      <c r="C130" s="78">
        <v>3257</v>
      </c>
      <c r="D130" s="27" t="s">
        <v>342</v>
      </c>
      <c r="E130" s="27" t="s">
        <v>343</v>
      </c>
      <c r="F130" s="42">
        <v>-7.3840000000000003</v>
      </c>
      <c r="G130" s="31">
        <v>6.4000000000000001E-2</v>
      </c>
      <c r="H130" s="42">
        <v>-14.641999999999999</v>
      </c>
      <c r="I130" s="31">
        <v>4.8000000000000001E-2</v>
      </c>
      <c r="J130" s="31">
        <f t="shared" si="39"/>
        <v>13.145095599999991</v>
      </c>
      <c r="K130" s="42">
        <f>1000*LN(F130/1000+1)</f>
        <v>-7.4113966760188887</v>
      </c>
      <c r="L130" s="42">
        <f>1000*LN(H130/1000+1)</f>
        <v>-14.750252065996152</v>
      </c>
      <c r="M130" s="42">
        <f t="shared" si="40"/>
        <v>-2.3513333106923662E-2</v>
      </c>
    </row>
    <row r="131" spans="1:13">
      <c r="A131" s="27" t="s">
        <v>262</v>
      </c>
      <c r="B131" s="27">
        <v>338</v>
      </c>
      <c r="C131" s="78">
        <v>3261</v>
      </c>
      <c r="D131" s="27" t="s">
        <v>145</v>
      </c>
      <c r="E131" s="27" t="s">
        <v>344</v>
      </c>
      <c r="F131" s="42">
        <v>-7.3550000000000004</v>
      </c>
      <c r="G131" s="31">
        <v>3.7999999999999999E-2</v>
      </c>
      <c r="H131" s="42">
        <v>-14.538</v>
      </c>
      <c r="I131" s="31">
        <v>4.9000000000000002E-2</v>
      </c>
      <c r="J131" s="31">
        <f t="shared" si="39"/>
        <v>13.252028399999972</v>
      </c>
      <c r="K131" s="42">
        <f>1000*LN(F131/1000+1)</f>
        <v>-7.382181373847529</v>
      </c>
      <c r="L131" s="42">
        <f>1000*LN(H131/1000+1)</f>
        <v>-14.644712239835947</v>
      </c>
      <c r="M131" s="42">
        <f t="shared" si="40"/>
        <v>-5.012859897431271E-2</v>
      </c>
    </row>
    <row r="132" spans="1:13" s="32" customFormat="1">
      <c r="C132" s="81"/>
      <c r="D132" s="27"/>
      <c r="E132" s="82" t="s">
        <v>238</v>
      </c>
      <c r="F132" s="83">
        <f>AVERAGE(F129:F131)</f>
        <v>-7.3536666666666664</v>
      </c>
      <c r="G132" s="84"/>
      <c r="H132" s="83">
        <f>AVERAGE(H129:H131)</f>
        <v>-14.577333333333334</v>
      </c>
      <c r="I132" s="84"/>
      <c r="J132" s="83">
        <f>AVERAGE(J129:J131)</f>
        <v>13.211585866666647</v>
      </c>
      <c r="K132" s="83">
        <f>AVERAGE(K129:K131)</f>
        <v>-7.3808384876348532</v>
      </c>
      <c r="L132" s="83">
        <f>AVERAGE(L129:L131)</f>
        <v>-14.684627727060596</v>
      </c>
      <c r="M132" s="83">
        <f>AVERAGE(M129:M131)</f>
        <v>-2.7670420019796898E-2</v>
      </c>
    </row>
    <row r="133" spans="1:13" s="32" customFormat="1">
      <c r="C133" s="81"/>
      <c r="D133" s="27"/>
      <c r="E133" s="85" t="s">
        <v>134</v>
      </c>
      <c r="F133" s="86">
        <f>STDEV(F129:F131)</f>
        <v>3.1021497922140095E-2</v>
      </c>
      <c r="H133" s="86">
        <f>STDEV(H129:H131)</f>
        <v>5.6438757368791337E-2</v>
      </c>
      <c r="J133" s="86">
        <f>STDEV(J129:J131)</f>
        <v>5.8030330326582946E-2</v>
      </c>
      <c r="K133" s="86">
        <f>STDEV(K129:K131)</f>
        <v>3.1251278222814038E-2</v>
      </c>
      <c r="L133" s="86">
        <f>STDEV(L129:L131)</f>
        <v>5.7274536390106927E-2</v>
      </c>
      <c r="M133" s="83">
        <f>STDEV(M129:M131)</f>
        <v>2.0695182331534456E-2</v>
      </c>
    </row>
    <row r="134" spans="1:13" s="32" customFormat="1">
      <c r="C134" s="81"/>
      <c r="D134" s="27"/>
      <c r="E134" s="82" t="s">
        <v>239</v>
      </c>
      <c r="F134" s="88">
        <f>COUNT(F129:F131)</f>
        <v>3</v>
      </c>
      <c r="G134" s="89"/>
      <c r="H134" s="88">
        <f>COUNT(H129:H131)</f>
        <v>3</v>
      </c>
      <c r="I134" s="89"/>
      <c r="J134" s="88">
        <f>COUNT(J129:J131)</f>
        <v>3</v>
      </c>
      <c r="K134" s="88">
        <f>COUNT(K129:K131)</f>
        <v>3</v>
      </c>
      <c r="L134" s="88">
        <f>COUNT(L129:L131)</f>
        <v>3</v>
      </c>
      <c r="M134" s="88">
        <f>COUNT(M129:M131)</f>
        <v>3</v>
      </c>
    </row>
    <row r="135" spans="1:13">
      <c r="C135" s="78"/>
      <c r="F135" s="42"/>
      <c r="H135" s="42"/>
      <c r="J135" s="42"/>
    </row>
    <row r="136" spans="1:13">
      <c r="A136" s="27" t="s">
        <v>248</v>
      </c>
      <c r="B136" s="27">
        <v>284</v>
      </c>
      <c r="C136" s="78">
        <v>3187</v>
      </c>
      <c r="D136" s="27" t="s">
        <v>146</v>
      </c>
      <c r="E136" s="27" t="s">
        <v>345</v>
      </c>
      <c r="F136" s="42">
        <v>-7.1669999999999998</v>
      </c>
      <c r="G136" s="31">
        <v>0.14699999999999999</v>
      </c>
      <c r="H136" s="42">
        <v>-14.292999999999999</v>
      </c>
      <c r="I136" s="31">
        <v>4.1000000000000002E-2</v>
      </c>
      <c r="J136" s="31">
        <f t="shared" ref="J136:J141" si="41">1.0282*(H136+1000)-1000</f>
        <v>13.503937400000041</v>
      </c>
      <c r="K136" s="42">
        <f t="shared" ref="K136:K141" si="42">1000*LN(F136/1000+1)</f>
        <v>-7.1928063210271818</v>
      </c>
      <c r="L136" s="42">
        <f t="shared" ref="L136:L141" si="43">1000*LN(H136/1000+1)</f>
        <v>-14.396128783763258</v>
      </c>
      <c r="M136" s="42">
        <f t="shared" ref="M136:M141" si="44">K136-0.529*L136-0.415</f>
        <v>7.7458055835820105E-3</v>
      </c>
    </row>
    <row r="137" spans="1:13">
      <c r="A137" s="27" t="s">
        <v>234</v>
      </c>
      <c r="B137" s="27">
        <v>292</v>
      </c>
      <c r="C137" s="78">
        <v>3197</v>
      </c>
      <c r="D137" s="27" t="s">
        <v>146</v>
      </c>
      <c r="E137" s="27" t="s">
        <v>346</v>
      </c>
      <c r="F137" s="42">
        <v>-6.9160000000000004</v>
      </c>
      <c r="G137" s="31">
        <v>6.2E-2</v>
      </c>
      <c r="H137" s="42">
        <v>-13.81</v>
      </c>
      <c r="I137" s="31">
        <v>2.7E-2</v>
      </c>
      <c r="J137" s="31">
        <f t="shared" si="41"/>
        <v>14.000558000000069</v>
      </c>
      <c r="K137" s="42">
        <f t="shared" si="42"/>
        <v>-6.9400263696631237</v>
      </c>
      <c r="L137" s="42">
        <f t="shared" si="43"/>
        <v>-13.906245174569221</v>
      </c>
      <c r="M137" s="42">
        <f t="shared" si="44"/>
        <v>1.3773276839952886E-3</v>
      </c>
    </row>
    <row r="138" spans="1:13">
      <c r="A138" s="27" t="s">
        <v>236</v>
      </c>
      <c r="B138" s="27">
        <v>296</v>
      </c>
      <c r="C138" s="78">
        <v>3201</v>
      </c>
      <c r="D138" s="27" t="s">
        <v>146</v>
      </c>
      <c r="E138" s="27" t="s">
        <v>347</v>
      </c>
      <c r="F138" s="42">
        <v>-7.2130000000000001</v>
      </c>
      <c r="G138" s="31">
        <v>6.3E-2</v>
      </c>
      <c r="H138" s="42">
        <v>-14.262</v>
      </c>
      <c r="I138" s="31">
        <v>3.7999999999999999E-2</v>
      </c>
      <c r="J138" s="31">
        <f t="shared" si="41"/>
        <v>13.535811600000102</v>
      </c>
      <c r="K138" s="42">
        <f t="shared" si="42"/>
        <v>-7.2391394562778544</v>
      </c>
      <c r="L138" s="42">
        <f t="shared" si="43"/>
        <v>-14.364679770473455</v>
      </c>
      <c r="M138" s="42">
        <f t="shared" si="44"/>
        <v>-5.5223857697396406E-2</v>
      </c>
    </row>
    <row r="139" spans="1:13">
      <c r="A139" s="27" t="s">
        <v>259</v>
      </c>
      <c r="B139" s="27">
        <v>325</v>
      </c>
      <c r="C139" s="78">
        <v>3241</v>
      </c>
      <c r="D139" s="27" t="s">
        <v>146</v>
      </c>
      <c r="E139" s="27" t="s">
        <v>348</v>
      </c>
      <c r="F139" s="42">
        <v>-6.9080000000000004</v>
      </c>
      <c r="G139" s="31">
        <v>6.3E-2</v>
      </c>
      <c r="H139" s="42">
        <v>-13.785</v>
      </c>
      <c r="I139" s="31">
        <v>5.8999999999999997E-2</v>
      </c>
      <c r="J139" s="31">
        <f t="shared" si="41"/>
        <v>14.026263000000085</v>
      </c>
      <c r="K139" s="42">
        <f t="shared" si="42"/>
        <v>-6.9319706887969259</v>
      </c>
      <c r="L139" s="42">
        <f t="shared" si="43"/>
        <v>-13.880895411207964</v>
      </c>
      <c r="M139" s="42">
        <f t="shared" si="44"/>
        <v>-3.9770162679121923E-3</v>
      </c>
    </row>
    <row r="140" spans="1:13">
      <c r="A140" s="27" t="s">
        <v>261</v>
      </c>
      <c r="B140" s="27">
        <v>333</v>
      </c>
      <c r="C140" s="78">
        <v>3254</v>
      </c>
      <c r="D140" s="27" t="s">
        <v>146</v>
      </c>
      <c r="E140" s="27" t="s">
        <v>349</v>
      </c>
      <c r="F140" s="42">
        <v>-6.9189999999999996</v>
      </c>
      <c r="G140" s="31">
        <v>7.3999999999999996E-2</v>
      </c>
      <c r="H140" s="42">
        <v>-13.708</v>
      </c>
      <c r="I140" s="31">
        <v>6.0999999999999999E-2</v>
      </c>
      <c r="J140" s="31">
        <f t="shared" si="41"/>
        <v>14.105434400000036</v>
      </c>
      <c r="K140" s="42">
        <f t="shared" si="42"/>
        <v>-6.943047266718481</v>
      </c>
      <c r="L140" s="42">
        <f t="shared" si="43"/>
        <v>-13.802822177461158</v>
      </c>
      <c r="M140" s="42">
        <f t="shared" si="44"/>
        <v>-5.6354334841528464E-2</v>
      </c>
    </row>
    <row r="141" spans="1:13">
      <c r="A141" s="27" t="s">
        <v>262</v>
      </c>
      <c r="B141" s="27">
        <v>345</v>
      </c>
      <c r="C141" s="78">
        <v>3269</v>
      </c>
      <c r="D141" s="27" t="s">
        <v>146</v>
      </c>
      <c r="E141" s="27" t="s">
        <v>350</v>
      </c>
      <c r="F141" s="42">
        <v>-6.9340000000000002</v>
      </c>
      <c r="G141" s="31">
        <v>5.7000000000000002E-2</v>
      </c>
      <c r="H141" s="42">
        <v>-13.71</v>
      </c>
      <c r="I141" s="31">
        <v>3.5000000000000003E-2</v>
      </c>
      <c r="J141" s="31">
        <f t="shared" si="41"/>
        <v>14.103378000000021</v>
      </c>
      <c r="K141" s="42">
        <f t="shared" si="42"/>
        <v>-6.9581518888841849</v>
      </c>
      <c r="L141" s="42">
        <f t="shared" si="43"/>
        <v>-13.804849976558938</v>
      </c>
      <c r="M141" s="42">
        <f t="shared" si="44"/>
        <v>-7.0386251284506096E-2</v>
      </c>
    </row>
    <row r="142" spans="1:13" s="32" customFormat="1">
      <c r="C142" s="81"/>
      <c r="D142" s="27"/>
      <c r="E142" s="82" t="s">
        <v>238</v>
      </c>
      <c r="F142" s="83">
        <f>AVERAGE(F136:F141)</f>
        <v>-7.0094999999999992</v>
      </c>
      <c r="G142" s="84"/>
      <c r="H142" s="83">
        <f>AVERAGE(H136:H141)</f>
        <v>-13.928000000000003</v>
      </c>
      <c r="I142" s="84"/>
      <c r="J142" s="83">
        <f>AVERAGE(J136:J141)</f>
        <v>13.879230400000059</v>
      </c>
      <c r="K142" s="83">
        <f>AVERAGE(K136:K141)</f>
        <v>-7.0341903318946253</v>
      </c>
      <c r="L142" s="83">
        <f>AVERAGE(L136:L141)</f>
        <v>-14.025936882339002</v>
      </c>
      <c r="M142" s="83">
        <f>AVERAGE(M136:M141)</f>
        <v>-2.9469721137294309E-2</v>
      </c>
    </row>
    <row r="143" spans="1:13" s="32" customFormat="1">
      <c r="C143" s="81"/>
      <c r="D143" s="27"/>
      <c r="E143" s="85" t="s">
        <v>134</v>
      </c>
      <c r="F143" s="86">
        <f>STDEV(F136:F141)</f>
        <v>0.14082151824206404</v>
      </c>
      <c r="H143" s="86">
        <f>STDEV(H136:H141)</f>
        <v>0.27388975884468519</v>
      </c>
      <c r="J143" s="86">
        <f>STDEV(J136:J141)</f>
        <v>0.28161345004409383</v>
      </c>
      <c r="K143" s="86">
        <f>STDEV(K136:K141)</f>
        <v>0.14182227325583463</v>
      </c>
      <c r="L143" s="86">
        <f>STDEV(L136:L141)</f>
        <v>0.27778103349170874</v>
      </c>
      <c r="M143" s="83">
        <f>STDEV(M136:M141)</f>
        <v>3.4775377193993671E-2</v>
      </c>
    </row>
    <row r="144" spans="1:13" s="32" customFormat="1">
      <c r="C144" s="81"/>
      <c r="D144" s="27"/>
      <c r="E144" s="82" t="s">
        <v>239</v>
      </c>
      <c r="F144" s="88">
        <f>COUNT(F136:F141)</f>
        <v>6</v>
      </c>
      <c r="G144" s="89"/>
      <c r="H144" s="88">
        <f>COUNT(H136:H141)</f>
        <v>6</v>
      </c>
      <c r="I144" s="89"/>
      <c r="J144" s="88">
        <f>COUNT(J136:J141)</f>
        <v>6</v>
      </c>
      <c r="K144" s="88">
        <f>COUNT(K136:K141)</f>
        <v>6</v>
      </c>
      <c r="L144" s="88">
        <f>COUNT(L136:L141)</f>
        <v>6</v>
      </c>
      <c r="M144" s="88">
        <f>COUNT(M136:M141)</f>
        <v>6</v>
      </c>
    </row>
    <row r="145" spans="1:13">
      <c r="C145" s="78"/>
      <c r="F145" s="42"/>
      <c r="H145" s="42"/>
      <c r="J145" s="42"/>
    </row>
    <row r="146" spans="1:13">
      <c r="A146" s="27" t="s">
        <v>234</v>
      </c>
      <c r="B146" s="27">
        <v>288</v>
      </c>
      <c r="C146" s="78">
        <v>3192</v>
      </c>
      <c r="D146" s="27" t="s">
        <v>147</v>
      </c>
      <c r="E146" s="27" t="s">
        <v>351</v>
      </c>
      <c r="F146" s="42">
        <v>-7.6790000000000003</v>
      </c>
      <c r="G146" s="31">
        <v>0.08</v>
      </c>
      <c r="H146" s="42">
        <v>-15.297000000000001</v>
      </c>
      <c r="I146" s="31">
        <v>0.06</v>
      </c>
      <c r="J146" s="31">
        <f t="shared" ref="J146:J151" si="45">1.0282*(H146+1000)-1000</f>
        <v>12.471624599999927</v>
      </c>
      <c r="K146" s="42">
        <f t="shared" ref="K146:K151" si="46">1000*LN(F146/1000+1)</f>
        <v>-7.7086353311217994</v>
      </c>
      <c r="L146" s="42">
        <f t="shared" ref="L146:L151" si="47">1000*LN(H146/1000+1)</f>
        <v>-15.415206119839906</v>
      </c>
      <c r="M146" s="42">
        <f t="shared" ref="M146:M151" si="48">K146-0.529*L146-0.415</f>
        <v>3.1008706273511655E-2</v>
      </c>
    </row>
    <row r="147" spans="1:13">
      <c r="A147" s="27" t="s">
        <v>251</v>
      </c>
      <c r="B147" s="27">
        <v>290</v>
      </c>
      <c r="C147" s="78">
        <v>3194</v>
      </c>
      <c r="D147" s="27" t="s">
        <v>147</v>
      </c>
      <c r="E147" s="27" t="s">
        <v>352</v>
      </c>
      <c r="F147" s="42">
        <v>-7.7690000000000001</v>
      </c>
      <c r="G147" s="31">
        <v>0.08</v>
      </c>
      <c r="H147" s="42">
        <v>-15.423999999999999</v>
      </c>
      <c r="I147" s="31">
        <v>3.6999999999999998E-2</v>
      </c>
      <c r="J147" s="31">
        <f t="shared" si="45"/>
        <v>12.341043200000058</v>
      </c>
      <c r="K147" s="42">
        <f t="shared" si="46"/>
        <v>-7.7993359023960558</v>
      </c>
      <c r="L147" s="42">
        <f t="shared" si="47"/>
        <v>-15.544187335986582</v>
      </c>
      <c r="M147" s="42">
        <f t="shared" si="48"/>
        <v>8.5391983408458771E-3</v>
      </c>
    </row>
    <row r="148" spans="1:13">
      <c r="A148" s="27" t="s">
        <v>236</v>
      </c>
      <c r="B148" s="27">
        <v>299</v>
      </c>
      <c r="C148" s="78">
        <v>3204</v>
      </c>
      <c r="D148" s="27" t="s">
        <v>147</v>
      </c>
      <c r="E148" s="27" t="s">
        <v>353</v>
      </c>
      <c r="F148" s="42">
        <v>-7.758</v>
      </c>
      <c r="G148" s="31">
        <v>5.6000000000000001E-2</v>
      </c>
      <c r="H148" s="42">
        <v>-15.257999999999999</v>
      </c>
      <c r="I148" s="31">
        <v>3.4000000000000002E-2</v>
      </c>
      <c r="J148" s="31">
        <f t="shared" si="45"/>
        <v>12.511724399999935</v>
      </c>
      <c r="K148" s="42">
        <f t="shared" si="46"/>
        <v>-7.7882498357172993</v>
      </c>
      <c r="L148" s="42">
        <f t="shared" si="47"/>
        <v>-15.375601053432762</v>
      </c>
      <c r="M148" s="42">
        <f t="shared" si="48"/>
        <v>-6.9556878451367099E-2</v>
      </c>
    </row>
    <row r="149" spans="1:13">
      <c r="A149" s="27" t="s">
        <v>354</v>
      </c>
      <c r="B149" s="27">
        <v>327</v>
      </c>
      <c r="C149" s="78">
        <v>3246</v>
      </c>
      <c r="D149" s="27" t="s">
        <v>355</v>
      </c>
      <c r="E149" s="27" t="s">
        <v>356</v>
      </c>
      <c r="F149" s="42">
        <v>-7.7789999999999999</v>
      </c>
      <c r="G149" s="31">
        <v>4.8000000000000001E-2</v>
      </c>
      <c r="H149" s="42">
        <v>-15.355</v>
      </c>
      <c r="I149" s="31">
        <v>2.5000000000000001E-2</v>
      </c>
      <c r="J149" s="31">
        <f t="shared" si="45"/>
        <v>12.411988999999949</v>
      </c>
      <c r="K149" s="42">
        <f t="shared" si="46"/>
        <v>-7.8094142514818881</v>
      </c>
      <c r="L149" s="42">
        <f t="shared" si="47"/>
        <v>-15.474108863302993</v>
      </c>
      <c r="M149" s="42">
        <f t="shared" si="48"/>
        <v>-3.8610662794604289E-2</v>
      </c>
    </row>
    <row r="150" spans="1:13">
      <c r="A150" s="27" t="s">
        <v>262</v>
      </c>
      <c r="B150" s="27">
        <v>340</v>
      </c>
      <c r="C150" s="78">
        <v>3263</v>
      </c>
      <c r="D150" s="27" t="s">
        <v>147</v>
      </c>
      <c r="E150" s="27" t="s">
        <v>357</v>
      </c>
      <c r="F150" s="42">
        <v>-7.7350000000000003</v>
      </c>
      <c r="G150" s="31">
        <v>8.1000000000000003E-2</v>
      </c>
      <c r="H150" s="42">
        <v>-15.303000000000001</v>
      </c>
      <c r="I150" s="31">
        <v>0.04</v>
      </c>
      <c r="J150" s="31">
        <f t="shared" si="45"/>
        <v>12.465455399999996</v>
      </c>
      <c r="K150" s="42">
        <f t="shared" si="46"/>
        <v>-7.7650702752511229</v>
      </c>
      <c r="L150" s="42">
        <f t="shared" si="47"/>
        <v>-15.421299346203234</v>
      </c>
      <c r="M150" s="42">
        <f t="shared" si="48"/>
        <v>-2.2202921109610807E-2</v>
      </c>
    </row>
    <row r="151" spans="1:13">
      <c r="A151" s="27" t="s">
        <v>262</v>
      </c>
      <c r="B151" s="27">
        <v>342</v>
      </c>
      <c r="C151" s="78">
        <v>3265</v>
      </c>
      <c r="D151" s="27" t="s">
        <v>147</v>
      </c>
      <c r="E151" s="27" t="s">
        <v>358</v>
      </c>
      <c r="F151" s="42">
        <v>-7.7690000000000001</v>
      </c>
      <c r="G151" s="31">
        <v>7.1999999999999995E-2</v>
      </c>
      <c r="H151" s="42">
        <v>-15.346</v>
      </c>
      <c r="I151" s="31">
        <v>4.1000000000000002E-2</v>
      </c>
      <c r="J151" s="31">
        <f t="shared" si="45"/>
        <v>12.421242799999959</v>
      </c>
      <c r="K151" s="42">
        <f t="shared" si="46"/>
        <v>-7.7993359023960558</v>
      </c>
      <c r="L151" s="42">
        <f t="shared" si="47"/>
        <v>-15.464968555000294</v>
      </c>
      <c r="M151" s="42">
        <f t="shared" si="48"/>
        <v>-3.3367536800899822E-2</v>
      </c>
    </row>
    <row r="152" spans="1:13" s="32" customFormat="1">
      <c r="C152" s="81"/>
      <c r="D152" s="27"/>
      <c r="E152" s="82" t="s">
        <v>238</v>
      </c>
      <c r="F152" s="83">
        <f>AVERAGE(F146:F151)</f>
        <v>-7.7481666666666662</v>
      </c>
      <c r="G152" s="84"/>
      <c r="H152" s="83">
        <f>AVERAGE(H146:H151)</f>
        <v>-15.330500000000001</v>
      </c>
      <c r="I152" s="84"/>
      <c r="J152" s="83">
        <f>AVERAGE(J146:J151)</f>
        <v>12.43717989999997</v>
      </c>
      <c r="K152" s="83">
        <f>AVERAGE(K146:K151)</f>
        <v>-7.7783402497273686</v>
      </c>
      <c r="L152" s="83">
        <f>AVERAGE(L146:L151)</f>
        <v>-15.449228545627628</v>
      </c>
      <c r="M152" s="83">
        <f>AVERAGE(M146:M151)</f>
        <v>-2.069834909035408E-2</v>
      </c>
    </row>
    <row r="153" spans="1:13" s="32" customFormat="1">
      <c r="C153" s="81"/>
      <c r="D153" s="27"/>
      <c r="E153" s="85" t="s">
        <v>134</v>
      </c>
      <c r="F153" s="86">
        <f>STDEV(F146:F151)</f>
        <v>3.7075148909568235E-2</v>
      </c>
      <c r="H153" s="86">
        <f>STDEV(H146:H151)</f>
        <v>5.7823005802189097E-2</v>
      </c>
      <c r="J153" s="86">
        <f>STDEV(J146:J151)</f>
        <v>5.9453614565773395E-2</v>
      </c>
      <c r="K153" s="86">
        <f>STDEV(K146:K151)</f>
        <v>3.7363876249418358E-2</v>
      </c>
      <c r="L153" s="86">
        <f>STDEV(L146:L151)</f>
        <v>5.8723969915168421E-2</v>
      </c>
      <c r="M153" s="83">
        <f>STDEV(M146:M151)</f>
        <v>3.5774942856586528E-2</v>
      </c>
    </row>
    <row r="154" spans="1:13" s="32" customFormat="1">
      <c r="C154" s="81"/>
      <c r="D154" s="27"/>
      <c r="E154" s="82" t="s">
        <v>239</v>
      </c>
      <c r="F154" s="88">
        <f>COUNT(F146:F151)</f>
        <v>6</v>
      </c>
      <c r="G154" s="89"/>
      <c r="H154" s="88">
        <f>COUNT(H146:H151)</f>
        <v>6</v>
      </c>
      <c r="I154" s="89"/>
      <c r="J154" s="88">
        <f>COUNT(J146:J151)</f>
        <v>6</v>
      </c>
      <c r="K154" s="88">
        <f>COUNT(K146:K151)</f>
        <v>6</v>
      </c>
      <c r="L154" s="88">
        <f>COUNT(L146:L151)</f>
        <v>6</v>
      </c>
      <c r="M154" s="88">
        <f>COUNT(M146:M151)</f>
        <v>6</v>
      </c>
    </row>
    <row r="155" spans="1:13">
      <c r="C155" s="78"/>
      <c r="F155" s="42"/>
      <c r="H155" s="42"/>
      <c r="J155" s="42"/>
    </row>
    <row r="156" spans="1:13">
      <c r="A156" s="27" t="s">
        <v>242</v>
      </c>
      <c r="B156" s="27">
        <v>254</v>
      </c>
      <c r="C156" s="78">
        <v>3154</v>
      </c>
      <c r="D156" s="27" t="s">
        <v>359</v>
      </c>
      <c r="E156" s="27" t="s">
        <v>360</v>
      </c>
      <c r="F156" s="42">
        <v>-8.1289999999999996</v>
      </c>
      <c r="G156" s="31">
        <v>4.4999999999999998E-2</v>
      </c>
      <c r="H156" s="42">
        <v>-16.082000000000001</v>
      </c>
      <c r="I156" s="31">
        <v>2.8000000000000001E-2</v>
      </c>
      <c r="J156" s="31">
        <f t="shared" ref="J156:J164" si="49">1.0282*(H156+1000)-1000</f>
        <v>11.664487600000029</v>
      </c>
      <c r="K156" s="42">
        <f t="shared" ref="K156:K164" si="50">1000*LN(F156/1000+1)</f>
        <v>-8.1622204758207921</v>
      </c>
      <c r="L156" s="42">
        <f t="shared" ref="L156:L164" si="51">1000*LN(H156/1000+1)</f>
        <v>-16.212718735632141</v>
      </c>
      <c r="M156" s="42">
        <f t="shared" ref="M156:M164" si="52">K156-0.529*L156-0.415</f>
        <v>-6.9226467138866488E-4</v>
      </c>
    </row>
    <row r="157" spans="1:13">
      <c r="A157" s="27" t="s">
        <v>361</v>
      </c>
      <c r="B157" s="27">
        <v>268</v>
      </c>
      <c r="C157" s="78">
        <v>3170</v>
      </c>
      <c r="D157" s="27" t="s">
        <v>63</v>
      </c>
      <c r="E157" s="27" t="s">
        <v>362</v>
      </c>
      <c r="F157" s="42">
        <v>-8.1850000000000005</v>
      </c>
      <c r="G157" s="31">
        <v>6.0999999999999999E-2</v>
      </c>
      <c r="H157" s="42">
        <v>-16.140999999999998</v>
      </c>
      <c r="I157" s="31">
        <v>4.9000000000000002E-2</v>
      </c>
      <c r="J157" s="31">
        <f t="shared" si="49"/>
        <v>11.603823799999986</v>
      </c>
      <c r="K157" s="42">
        <f t="shared" si="50"/>
        <v>-8.2186810245314472</v>
      </c>
      <c r="L157" s="42">
        <f t="shared" si="51"/>
        <v>-16.272684880187747</v>
      </c>
      <c r="M157" s="42">
        <f t="shared" si="52"/>
        <v>-2.5430722912129278E-2</v>
      </c>
    </row>
    <row r="158" spans="1:13">
      <c r="A158" s="27" t="s">
        <v>246</v>
      </c>
      <c r="B158" s="27">
        <v>274</v>
      </c>
      <c r="C158" s="78">
        <v>3176</v>
      </c>
      <c r="D158" s="27" t="s">
        <v>63</v>
      </c>
      <c r="E158" s="27" t="s">
        <v>363</v>
      </c>
      <c r="F158" s="42">
        <v>-8.2059999999999995</v>
      </c>
      <c r="G158" s="31">
        <v>6.7000000000000004E-2</v>
      </c>
      <c r="H158" s="42">
        <v>-16.146000000000001</v>
      </c>
      <c r="I158" s="31">
        <v>7.1999999999999995E-2</v>
      </c>
      <c r="J158" s="31">
        <f t="shared" si="49"/>
        <v>11.598682800000006</v>
      </c>
      <c r="K158" s="42">
        <f t="shared" si="50"/>
        <v>-8.2398545521781088</v>
      </c>
      <c r="L158" s="42">
        <f t="shared" si="51"/>
        <v>-16.277766922131914</v>
      </c>
      <c r="M158" s="42">
        <f t="shared" si="52"/>
        <v>-4.3915850370326248E-2</v>
      </c>
    </row>
    <row r="159" spans="1:13">
      <c r="A159" s="27" t="s">
        <v>364</v>
      </c>
      <c r="B159" s="27">
        <v>301</v>
      </c>
      <c r="C159" s="78">
        <v>3209</v>
      </c>
      <c r="D159" s="27" t="s">
        <v>359</v>
      </c>
      <c r="E159" s="27" t="s">
        <v>365</v>
      </c>
      <c r="F159" s="42">
        <v>-8.3149999999999995</v>
      </c>
      <c r="G159" s="31">
        <v>6.9000000000000006E-2</v>
      </c>
      <c r="H159" s="42">
        <v>-16.36</v>
      </c>
      <c r="I159" s="31">
        <v>5.5E-2</v>
      </c>
      <c r="J159" s="31">
        <f t="shared" si="49"/>
        <v>11.378647999999998</v>
      </c>
      <c r="K159" s="42">
        <f t="shared" si="50"/>
        <v>-8.3497624464483664</v>
      </c>
      <c r="L159" s="42">
        <f t="shared" si="51"/>
        <v>-16.495302529197506</v>
      </c>
      <c r="M159" s="42">
        <f t="shared" si="52"/>
        <v>-3.8747408502884662E-2</v>
      </c>
    </row>
    <row r="160" spans="1:13">
      <c r="A160" s="27" t="s">
        <v>338</v>
      </c>
      <c r="B160" s="27">
        <v>308</v>
      </c>
      <c r="C160" s="78">
        <v>3220</v>
      </c>
      <c r="D160" s="27" t="s">
        <v>63</v>
      </c>
      <c r="E160" s="27" t="s">
        <v>366</v>
      </c>
      <c r="F160" s="42">
        <v>-8.2409999999999997</v>
      </c>
      <c r="G160" s="31">
        <v>3.7999999999999999E-2</v>
      </c>
      <c r="H160" s="42">
        <v>-16.283000000000001</v>
      </c>
      <c r="I160" s="31">
        <v>4.9000000000000002E-2</v>
      </c>
      <c r="J160" s="31">
        <f t="shared" si="49"/>
        <v>11.457819399999948</v>
      </c>
      <c r="K160" s="42">
        <f t="shared" si="50"/>
        <v>-8.2751447612157687</v>
      </c>
      <c r="L160" s="42">
        <f t="shared" si="51"/>
        <v>-16.417024921178918</v>
      </c>
      <c r="M160" s="42">
        <f t="shared" si="52"/>
        <v>-5.5385779121203682E-3</v>
      </c>
    </row>
    <row r="161" spans="1:13">
      <c r="A161" s="27" t="s">
        <v>324</v>
      </c>
      <c r="B161" s="27">
        <v>316</v>
      </c>
      <c r="C161" s="78">
        <v>3230</v>
      </c>
      <c r="D161" s="27" t="s">
        <v>359</v>
      </c>
      <c r="E161" s="27" t="s">
        <v>367</v>
      </c>
      <c r="F161" s="42">
        <v>-8.2129999999999992</v>
      </c>
      <c r="G161" s="31">
        <v>5.8000000000000003E-2</v>
      </c>
      <c r="H161" s="42">
        <v>-16.288</v>
      </c>
      <c r="I161" s="31">
        <v>4.8000000000000001E-2</v>
      </c>
      <c r="J161" s="31">
        <f t="shared" si="49"/>
        <v>11.452678399999968</v>
      </c>
      <c r="K161" s="42">
        <f t="shared" si="50"/>
        <v>-8.2469124943544134</v>
      </c>
      <c r="L161" s="42">
        <f t="shared" si="51"/>
        <v>-16.422107696719923</v>
      </c>
      <c r="M161" s="42">
        <f t="shared" si="52"/>
        <v>2.5382477210425469E-2</v>
      </c>
    </row>
    <row r="162" spans="1:13">
      <c r="A162" s="27" t="s">
        <v>326</v>
      </c>
      <c r="B162" s="27">
        <v>322</v>
      </c>
      <c r="C162" s="78">
        <v>3238</v>
      </c>
      <c r="D162" s="27" t="s">
        <v>63</v>
      </c>
      <c r="E162" s="27" t="s">
        <v>368</v>
      </c>
      <c r="F162" s="42">
        <v>-8.1660000000000004</v>
      </c>
      <c r="G162" s="31">
        <v>6.3E-2</v>
      </c>
      <c r="H162" s="42">
        <v>-16.259</v>
      </c>
      <c r="I162" s="31">
        <v>5.2999999999999999E-2</v>
      </c>
      <c r="J162" s="31">
        <f t="shared" si="49"/>
        <v>11.482496200000014</v>
      </c>
      <c r="K162" s="42">
        <f t="shared" si="50"/>
        <v>-8.1995244096257132</v>
      </c>
      <c r="L162" s="42">
        <f t="shared" si="51"/>
        <v>-16.392627958192961</v>
      </c>
      <c r="M162" s="42">
        <f t="shared" si="52"/>
        <v>5.7175780258362841E-2</v>
      </c>
    </row>
    <row r="163" spans="1:13">
      <c r="A163" s="27" t="s">
        <v>369</v>
      </c>
      <c r="B163" s="27">
        <v>328</v>
      </c>
      <c r="C163" s="78">
        <v>3248</v>
      </c>
      <c r="D163" s="27" t="s">
        <v>359</v>
      </c>
      <c r="E163" s="27" t="s">
        <v>370</v>
      </c>
      <c r="F163" s="42">
        <v>-8.2579999999999991</v>
      </c>
      <c r="G163" s="31">
        <v>7.4999999999999997E-2</v>
      </c>
      <c r="H163" s="42">
        <v>-16.329000000000001</v>
      </c>
      <c r="I163" s="31">
        <v>7.1999999999999995E-2</v>
      </c>
      <c r="J163" s="31">
        <f t="shared" si="49"/>
        <v>11.410522200000059</v>
      </c>
      <c r="K163" s="42">
        <f t="shared" si="50"/>
        <v>-8.2922861692617946</v>
      </c>
      <c r="L163" s="42">
        <f t="shared" si="51"/>
        <v>-16.463787430667004</v>
      </c>
      <c r="M163" s="42">
        <f t="shared" si="52"/>
        <v>2.0573815610510082E-3</v>
      </c>
    </row>
    <row r="164" spans="1:13">
      <c r="A164" s="27" t="s">
        <v>371</v>
      </c>
      <c r="B164" s="27">
        <v>336</v>
      </c>
      <c r="C164" s="78">
        <v>3259</v>
      </c>
      <c r="D164" s="27" t="s">
        <v>63</v>
      </c>
      <c r="E164" s="27" t="s">
        <v>362</v>
      </c>
      <c r="F164" s="42">
        <v>-8.2729999999999997</v>
      </c>
      <c r="G164" s="31">
        <v>7.0000000000000007E-2</v>
      </c>
      <c r="H164" s="42">
        <v>-16.326000000000001</v>
      </c>
      <c r="I164" s="31">
        <v>3.6999999999999998E-2</v>
      </c>
      <c r="J164" s="31">
        <f t="shared" si="49"/>
        <v>11.413606800000025</v>
      </c>
      <c r="K164" s="42">
        <f t="shared" si="50"/>
        <v>-8.3074111850803156</v>
      </c>
      <c r="L164" s="42">
        <f t="shared" si="51"/>
        <v>-16.46073763513029</v>
      </c>
      <c r="M164" s="42">
        <f t="shared" si="52"/>
        <v>-1.4680976096392351E-2</v>
      </c>
    </row>
    <row r="165" spans="1:13" s="32" customFormat="1">
      <c r="C165" s="81"/>
      <c r="D165" s="27"/>
      <c r="E165" s="82" t="s">
        <v>238</v>
      </c>
      <c r="F165" s="83">
        <f>AVERAGE(F156:F164)</f>
        <v>-8.2206666666666663</v>
      </c>
      <c r="G165" s="84"/>
      <c r="H165" s="83">
        <f>AVERAGE(H156:H164)</f>
        <v>-16.245999999999999</v>
      </c>
      <c r="I165" s="84"/>
      <c r="J165" s="83">
        <f>AVERAGE(J156:J164)</f>
        <v>11.495862800000005</v>
      </c>
      <c r="K165" s="83">
        <f>AVERAGE(K156:K164)</f>
        <v>-8.254644168724079</v>
      </c>
      <c r="L165" s="83">
        <f>AVERAGE(L156:L164)</f>
        <v>-16.379417634337599</v>
      </c>
      <c r="M165" s="83">
        <f>AVERAGE(M156:M164)</f>
        <v>-4.932240159489139E-3</v>
      </c>
    </row>
    <row r="166" spans="1:13" s="32" customFormat="1">
      <c r="C166" s="81"/>
      <c r="D166" s="27"/>
      <c r="E166" s="85" t="s">
        <v>134</v>
      </c>
      <c r="F166" s="86">
        <f>STDEV(F156:F164)</f>
        <v>5.7426039389809724E-2</v>
      </c>
      <c r="H166" s="86">
        <f>STDEV(H156:H164)</f>
        <v>9.8430178299137597E-2</v>
      </c>
      <c r="J166" s="86">
        <f>STDEV(J156:J164)</f>
        <v>0.10120590932717362</v>
      </c>
      <c r="K166" s="86">
        <f>STDEV(K156:K164)</f>
        <v>5.7902099928094239E-2</v>
      </c>
      <c r="L166" s="86">
        <f>STDEV(L156:L164)</f>
        <v>0.10005314022705898</v>
      </c>
      <c r="M166" s="83">
        <f>STDEV(M156:M164)</f>
        <v>3.1666230557051506E-2</v>
      </c>
    </row>
    <row r="167" spans="1:13" s="32" customFormat="1">
      <c r="C167" s="81"/>
      <c r="D167" s="27"/>
      <c r="E167" s="82" t="s">
        <v>239</v>
      </c>
      <c r="F167" s="88">
        <f>COUNT(F156:F164)</f>
        <v>9</v>
      </c>
      <c r="G167" s="89"/>
      <c r="H167" s="88">
        <f>COUNT(H156:H164)</f>
        <v>9</v>
      </c>
      <c r="I167" s="89"/>
      <c r="J167" s="88">
        <f>COUNT(J156:J164)</f>
        <v>9</v>
      </c>
      <c r="K167" s="88">
        <f>COUNT(K156:K164)</f>
        <v>9</v>
      </c>
      <c r="L167" s="88">
        <f>COUNT(L156:L164)</f>
        <v>9</v>
      </c>
      <c r="M167" s="88">
        <f>COUNT(M156:M164)</f>
        <v>9</v>
      </c>
    </row>
    <row r="168" spans="1:13">
      <c r="C168" s="78"/>
      <c r="F168" s="42"/>
      <c r="H168" s="42"/>
      <c r="J168" s="42"/>
    </row>
    <row r="169" spans="1:13">
      <c r="A169" s="27" t="s">
        <v>361</v>
      </c>
      <c r="B169" s="27">
        <v>270</v>
      </c>
      <c r="C169" s="78">
        <v>3172</v>
      </c>
      <c r="D169" s="27" t="s">
        <v>372</v>
      </c>
      <c r="E169" s="27" t="s">
        <v>373</v>
      </c>
      <c r="F169" s="42">
        <v>-4.1260000000000003</v>
      </c>
      <c r="G169" s="31">
        <v>7.5999999999999998E-2</v>
      </c>
      <c r="H169" s="42">
        <v>-8.3030000000000008</v>
      </c>
      <c r="I169" s="31">
        <v>5.5E-2</v>
      </c>
      <c r="J169" s="31">
        <f t="shared" ref="J169:J172" si="53">1.0282*(H169+1000)-1000</f>
        <v>19.662855400000012</v>
      </c>
      <c r="K169" s="42">
        <f>1000*LN(F169/1000+1)</f>
        <v>-4.1345354241971544</v>
      </c>
      <c r="L169" s="42">
        <f>1000*LN(H169/1000+1)</f>
        <v>-8.3376619030329699</v>
      </c>
      <c r="M169" s="42">
        <f t="shared" ref="M169:M172" si="54">K169-0.529*L169-0.415</f>
        <v>-0.13891227749271268</v>
      </c>
    </row>
    <row r="170" spans="1:13">
      <c r="A170" s="27" t="s">
        <v>245</v>
      </c>
      <c r="B170" s="27">
        <v>272</v>
      </c>
      <c r="C170" s="78">
        <v>3174</v>
      </c>
      <c r="D170" s="27" t="s">
        <v>372</v>
      </c>
      <c r="E170" s="27" t="s">
        <v>374</v>
      </c>
      <c r="F170" s="42">
        <v>-3.5179999999999998</v>
      </c>
      <c r="G170" s="31">
        <v>5.8999999999999997E-2</v>
      </c>
      <c r="H170" s="42">
        <v>-7.085</v>
      </c>
      <c r="I170" s="31">
        <v>5.8000000000000003E-2</v>
      </c>
      <c r="J170" s="31">
        <f t="shared" si="53"/>
        <v>20.91520300000002</v>
      </c>
      <c r="K170" s="42">
        <f>1000*LN(F170/1000+1)</f>
        <v>-3.5242027137040703</v>
      </c>
      <c r="L170" s="42">
        <f>1000*LN(H170/1000+1)</f>
        <v>-7.1102177951451102</v>
      </c>
      <c r="M170" s="42">
        <f t="shared" si="54"/>
        <v>-0.17789750007230681</v>
      </c>
    </row>
    <row r="171" spans="1:13">
      <c r="A171" s="27" t="s">
        <v>217</v>
      </c>
      <c r="B171" s="27">
        <v>211</v>
      </c>
      <c r="C171" s="78">
        <v>3091</v>
      </c>
      <c r="D171" s="27" t="s">
        <v>372</v>
      </c>
      <c r="E171" s="27" t="s">
        <v>375</v>
      </c>
      <c r="F171" s="42">
        <v>-3.4289999999999998</v>
      </c>
      <c r="G171" s="31">
        <v>6.4000000000000001E-2</v>
      </c>
      <c r="H171" s="42">
        <v>-7.0609999999999999</v>
      </c>
      <c r="I171" s="31">
        <v>3.9E-2</v>
      </c>
      <c r="J171" s="31">
        <f t="shared" si="53"/>
        <v>20.939879799999972</v>
      </c>
      <c r="K171" s="42">
        <f>1000*LN(F171/1000+1)</f>
        <v>-3.434892494598845</v>
      </c>
      <c r="L171" s="42">
        <f>1000*LN(H171/1000+1)</f>
        <v>-7.0860468339352813</v>
      </c>
      <c r="M171" s="42">
        <f t="shared" si="54"/>
        <v>-0.10137371944708112</v>
      </c>
    </row>
    <row r="172" spans="1:13">
      <c r="A172" s="27" t="s">
        <v>242</v>
      </c>
      <c r="B172" s="27">
        <v>255</v>
      </c>
      <c r="C172" s="78">
        <v>3155</v>
      </c>
      <c r="D172" s="27" t="s">
        <v>372</v>
      </c>
      <c r="E172" s="27" t="s">
        <v>376</v>
      </c>
      <c r="F172" s="42">
        <v>-3.4609999999999999</v>
      </c>
      <c r="G172" s="31">
        <v>7.9000000000000001E-2</v>
      </c>
      <c r="H172" s="42">
        <v>-7.1980000000000004</v>
      </c>
      <c r="I172" s="31">
        <v>6.9000000000000006E-2</v>
      </c>
      <c r="J172" s="31">
        <f t="shared" si="53"/>
        <v>20.799016400000028</v>
      </c>
      <c r="K172" s="42">
        <f>1000*LN(F172/1000+1)</f>
        <v>-3.4670031156912899</v>
      </c>
      <c r="L172" s="42">
        <f>1000*LN(H172/1000+1)</f>
        <v>-7.2240305893368379</v>
      </c>
      <c r="M172" s="42">
        <f t="shared" si="54"/>
        <v>-6.049093393210242E-2</v>
      </c>
    </row>
    <row r="173" spans="1:13" s="32" customFormat="1">
      <c r="C173" s="81"/>
      <c r="D173" s="27"/>
      <c r="E173" s="82" t="s">
        <v>238</v>
      </c>
      <c r="F173" s="83">
        <f>AVERAGE(F169:F172)</f>
        <v>-3.6335000000000002</v>
      </c>
      <c r="G173" s="84"/>
      <c r="H173" s="83">
        <f>AVERAGE(H169:H172)</f>
        <v>-7.4117500000000005</v>
      </c>
      <c r="I173" s="84"/>
      <c r="J173" s="83">
        <f>AVERAGE(J169:J172)</f>
        <v>20.579238650000008</v>
      </c>
      <c r="K173" s="83">
        <f t="shared" ref="K173:M173" si="55">AVERAGE(K169:K172)</f>
        <v>-3.6401584370478397</v>
      </c>
      <c r="L173" s="83">
        <f t="shared" si="55"/>
        <v>-7.4394892803625501</v>
      </c>
      <c r="M173" s="83">
        <f t="shared" si="55"/>
        <v>-0.11966860773605076</v>
      </c>
    </row>
    <row r="174" spans="1:13" s="32" customFormat="1">
      <c r="C174" s="81"/>
      <c r="D174" s="27"/>
      <c r="E174" s="85" t="s">
        <v>134</v>
      </c>
      <c r="F174" s="86">
        <f>STDEV(F169:F172)</f>
        <v>0.33039017338090859</v>
      </c>
      <c r="H174" s="86">
        <f>STDEV(H169:H172)</f>
        <v>0.59716182898775483</v>
      </c>
      <c r="J174" s="86">
        <f>STDEV(J169:J172)</f>
        <v>0.61400179256520426</v>
      </c>
      <c r="K174" s="86">
        <f t="shared" ref="K174:M174" si="56">STDEV(K169:K172)</f>
        <v>0.33164801001592759</v>
      </c>
      <c r="L174" s="86">
        <f t="shared" si="56"/>
        <v>0.60179669367845634</v>
      </c>
      <c r="M174" s="83">
        <f t="shared" si="56"/>
        <v>5.0324357067471681E-2</v>
      </c>
    </row>
    <row r="175" spans="1:13" s="32" customFormat="1">
      <c r="C175" s="81"/>
      <c r="D175" s="27"/>
      <c r="E175" s="82" t="s">
        <v>239</v>
      </c>
      <c r="F175" s="88">
        <f>COUNT(F169:F172)</f>
        <v>4</v>
      </c>
      <c r="G175" s="89"/>
      <c r="H175" s="88">
        <f>COUNT(H169:H172)</f>
        <v>4</v>
      </c>
      <c r="I175" s="89"/>
      <c r="J175" s="88">
        <f>COUNT(J169:J172)</f>
        <v>4</v>
      </c>
      <c r="K175" s="88">
        <f t="shared" ref="K175:M175" si="57">COUNT(K169:K172)</f>
        <v>4</v>
      </c>
      <c r="L175" s="88">
        <f t="shared" si="57"/>
        <v>4</v>
      </c>
      <c r="M175" s="88">
        <f t="shared" si="57"/>
        <v>4</v>
      </c>
    </row>
    <row r="176" spans="1:13">
      <c r="C176" s="78"/>
      <c r="F176" s="42"/>
      <c r="H176" s="42"/>
      <c r="J176" s="42"/>
    </row>
    <row r="177" spans="1:13">
      <c r="A177" s="27" t="s">
        <v>377</v>
      </c>
      <c r="B177" s="27">
        <v>271</v>
      </c>
      <c r="C177" s="78">
        <v>3173</v>
      </c>
      <c r="D177" s="27" t="s">
        <v>378</v>
      </c>
      <c r="E177" s="27" t="s">
        <v>379</v>
      </c>
      <c r="F177" s="42">
        <v>-3.2810000000000001</v>
      </c>
      <c r="G177" s="31">
        <v>4.5999999999999999E-2</v>
      </c>
      <c r="H177" s="42">
        <v>-6.7850000000000001</v>
      </c>
      <c r="I177" s="31">
        <v>5.0999999999999997E-2</v>
      </c>
      <c r="J177" s="31">
        <f t="shared" ref="J177:J179" si="58">1.0282*(H177+1000)-1000</f>
        <v>21.223662999999988</v>
      </c>
      <c r="K177" s="42">
        <f>1000*LN(F177/1000+1)</f>
        <v>-3.2863942828263402</v>
      </c>
      <c r="L177" s="42">
        <f>1000*LN(H177/1000+1)</f>
        <v>-6.8081227638213786</v>
      </c>
      <c r="M177" s="42">
        <f t="shared" ref="M177:M179" si="59">K177-0.529*L177-0.415</f>
        <v>-9.9897340764830866E-2</v>
      </c>
    </row>
    <row r="178" spans="1:13">
      <c r="A178" s="27" t="s">
        <v>217</v>
      </c>
      <c r="B178" s="27">
        <v>212</v>
      </c>
      <c r="C178" s="78">
        <v>3092</v>
      </c>
      <c r="D178" s="27" t="s">
        <v>137</v>
      </c>
      <c r="E178" s="27" t="s">
        <v>380</v>
      </c>
      <c r="F178" s="42">
        <v>-3.0920000000000001</v>
      </c>
      <c r="G178" s="31">
        <v>5.0999999999999997E-2</v>
      </c>
      <c r="H178" s="42">
        <v>-6.4119999999999999</v>
      </c>
      <c r="I178" s="31">
        <v>1.6E-2</v>
      </c>
      <c r="J178" s="31">
        <f t="shared" si="58"/>
        <v>21.60718159999999</v>
      </c>
      <c r="K178" s="42">
        <f>1000*LN(F178/1000+1)</f>
        <v>-3.0967901085588339</v>
      </c>
      <c r="L178" s="42">
        <f>1000*LN(H178/1000+1)</f>
        <v>-6.432645170539808</v>
      </c>
      <c r="M178" s="42">
        <f t="shared" si="59"/>
        <v>-0.10892081334327525</v>
      </c>
    </row>
    <row r="179" spans="1:13">
      <c r="A179" s="27" t="s">
        <v>282</v>
      </c>
      <c r="B179" s="27">
        <v>214</v>
      </c>
      <c r="C179" s="78">
        <v>3099</v>
      </c>
      <c r="D179" s="27" t="s">
        <v>137</v>
      </c>
      <c r="E179" s="27" t="s">
        <v>381</v>
      </c>
      <c r="F179" s="42">
        <v>-3.1619999999999999</v>
      </c>
      <c r="G179" s="31">
        <v>6.6000000000000003E-2</v>
      </c>
      <c r="H179" s="42">
        <v>-6.5069999999999997</v>
      </c>
      <c r="I179" s="31">
        <v>2.3E-2</v>
      </c>
      <c r="J179" s="31">
        <f t="shared" si="58"/>
        <v>21.509502600000019</v>
      </c>
      <c r="K179" s="42">
        <f>1000*LN(F179/1000+1)</f>
        <v>-3.1670096852037797</v>
      </c>
      <c r="L179" s="42">
        <f>1000*LN(H179/1000+1)</f>
        <v>-6.5282628127722546</v>
      </c>
      <c r="M179" s="42">
        <f t="shared" si="59"/>
        <v>-0.12855865724725696</v>
      </c>
    </row>
    <row r="180" spans="1:13" s="32" customFormat="1">
      <c r="C180" s="81"/>
      <c r="D180" s="27"/>
      <c r="E180" s="82" t="s">
        <v>238</v>
      </c>
      <c r="F180" s="83">
        <f>AVERAGE(F177:F179)</f>
        <v>-3.1783333333333332</v>
      </c>
      <c r="G180" s="84"/>
      <c r="H180" s="83">
        <f>AVERAGE(H177:H179)</f>
        <v>-6.5680000000000005</v>
      </c>
      <c r="I180" s="84"/>
      <c r="J180" s="83">
        <f>AVERAGE(J177:J179)</f>
        <v>21.4467824</v>
      </c>
      <c r="K180" s="83">
        <f>AVERAGE(K177:K179)</f>
        <v>-3.1833980255296512</v>
      </c>
      <c r="L180" s="83">
        <f>AVERAGE(L177:L179)</f>
        <v>-6.5896769157111477</v>
      </c>
      <c r="M180" s="83">
        <f>AVERAGE(M177:M179)</f>
        <v>-0.11245893711845435</v>
      </c>
    </row>
    <row r="181" spans="1:13" s="32" customFormat="1">
      <c r="C181" s="81"/>
      <c r="D181" s="27"/>
      <c r="E181" s="85" t="s">
        <v>134</v>
      </c>
      <c r="F181" s="86">
        <f>STDEV(F177:F179)</f>
        <v>9.5552777737401964E-2</v>
      </c>
      <c r="H181" s="86">
        <f>STDEV(H177:H179)</f>
        <v>0.19383756085960238</v>
      </c>
      <c r="J181" s="86">
        <f>STDEV(J177:J179)</f>
        <v>0.19930378007584879</v>
      </c>
      <c r="K181" s="86">
        <f>STDEV(K177:K179)</f>
        <v>9.5858588550495394E-2</v>
      </c>
      <c r="L181" s="86">
        <f>STDEV(L177:L179)</f>
        <v>0.19512720157367039</v>
      </c>
      <c r="M181" s="83">
        <f>STDEV(M177:M179)</f>
        <v>1.46545728533046E-2</v>
      </c>
    </row>
    <row r="182" spans="1:13" s="32" customFormat="1">
      <c r="C182" s="81"/>
      <c r="D182" s="27"/>
      <c r="E182" s="82" t="s">
        <v>239</v>
      </c>
      <c r="F182" s="88">
        <f>COUNT(F177:F179)</f>
        <v>3</v>
      </c>
      <c r="G182" s="89"/>
      <c r="H182" s="88">
        <f>COUNT(H177:H179)</f>
        <v>3</v>
      </c>
      <c r="I182" s="89"/>
      <c r="J182" s="88">
        <f>COUNT(J177:J179)</f>
        <v>3</v>
      </c>
      <c r="K182" s="88">
        <f>COUNT(K177:K179)</f>
        <v>3</v>
      </c>
      <c r="L182" s="88">
        <f>COUNT(L177:L179)</f>
        <v>3</v>
      </c>
      <c r="M182" s="88">
        <f>COUNT(M177:M179)</f>
        <v>3</v>
      </c>
    </row>
    <row r="183" spans="1:13">
      <c r="C183" s="78"/>
      <c r="F183" s="42"/>
      <c r="H183" s="42"/>
      <c r="J183" s="42"/>
    </row>
    <row r="184" spans="1:13">
      <c r="A184" s="27" t="s">
        <v>246</v>
      </c>
      <c r="B184" s="27">
        <v>275</v>
      </c>
      <c r="C184" s="78">
        <v>3177</v>
      </c>
      <c r="D184" s="27" t="s">
        <v>43</v>
      </c>
      <c r="E184" s="27" t="s">
        <v>382</v>
      </c>
      <c r="F184" s="42">
        <v>-3.0230000000000001</v>
      </c>
      <c r="G184" s="31">
        <v>8.7999999999999995E-2</v>
      </c>
      <c r="H184" s="42">
        <v>-6.2050000000000001</v>
      </c>
      <c r="I184" s="31">
        <v>5.7000000000000002E-2</v>
      </c>
      <c r="J184" s="31">
        <f t="shared" ref="J184:J187" si="60">1.0282*(H184+1000)-1000</f>
        <v>21.820019000000002</v>
      </c>
      <c r="K184" s="42">
        <f>1000*LN(F184/1000+1)</f>
        <v>-3.0275784940198509</v>
      </c>
      <c r="L184" s="42">
        <f>1000*LN(H184/1000+1)</f>
        <v>-6.2243310199724355</v>
      </c>
      <c r="M184" s="42">
        <f t="shared" ref="M184:M187" si="61">K184-0.529*L184-0.415</f>
        <v>-0.14990738445443247</v>
      </c>
    </row>
    <row r="185" spans="1:13">
      <c r="A185" s="27" t="s">
        <v>246</v>
      </c>
      <c r="B185" s="27">
        <v>277</v>
      </c>
      <c r="C185" s="78">
        <v>3179</v>
      </c>
      <c r="D185" s="27" t="s">
        <v>43</v>
      </c>
      <c r="E185" s="27" t="s">
        <v>383</v>
      </c>
      <c r="F185" s="42">
        <v>-3.1280000000000001</v>
      </c>
      <c r="G185" s="31">
        <v>4.8000000000000001E-2</v>
      </c>
      <c r="H185" s="42">
        <v>-6.3860000000000001</v>
      </c>
      <c r="I185" s="31">
        <v>2.4E-2</v>
      </c>
      <c r="J185" s="31">
        <f t="shared" si="60"/>
        <v>21.63391480000007</v>
      </c>
      <c r="K185" s="42">
        <f>1000*LN(F185/1000+1)</f>
        <v>-3.1329024178446607</v>
      </c>
      <c r="L185" s="42">
        <f>1000*LN(H185/1000+1)</f>
        <v>-6.4064777250546943</v>
      </c>
      <c r="M185" s="42">
        <f t="shared" si="61"/>
        <v>-0.15887570129072731</v>
      </c>
    </row>
    <row r="186" spans="1:13">
      <c r="A186" s="27" t="s">
        <v>282</v>
      </c>
      <c r="B186" s="27">
        <v>213</v>
      </c>
      <c r="C186" s="78">
        <v>3098</v>
      </c>
      <c r="D186" s="27" t="s">
        <v>43</v>
      </c>
      <c r="E186" s="27" t="s">
        <v>384</v>
      </c>
      <c r="F186" s="42">
        <v>-2.5339999999999998</v>
      </c>
      <c r="G186" s="31">
        <v>5.8000000000000003E-2</v>
      </c>
      <c r="H186" s="42">
        <v>-5.2229999999999999</v>
      </c>
      <c r="I186" s="31">
        <v>0.04</v>
      </c>
      <c r="J186" s="31">
        <f t="shared" si="60"/>
        <v>22.829711400000065</v>
      </c>
      <c r="K186" s="42">
        <f>1000*LN(F186/1000+1)</f>
        <v>-2.5372160120652221</v>
      </c>
      <c r="L186" s="42">
        <f>1000*LN(H186/1000+1)</f>
        <v>-5.2366875453348429</v>
      </c>
      <c r="M186" s="42">
        <f t="shared" si="61"/>
        <v>-0.18200830058309009</v>
      </c>
    </row>
    <row r="187" spans="1:13">
      <c r="A187" s="27" t="s">
        <v>242</v>
      </c>
      <c r="B187" s="27">
        <v>256</v>
      </c>
      <c r="C187" s="78">
        <v>3156</v>
      </c>
      <c r="D187" s="27" t="s">
        <v>43</v>
      </c>
      <c r="E187" s="27" t="s">
        <v>385</v>
      </c>
      <c r="F187" s="42">
        <v>-3.0249999999999999</v>
      </c>
      <c r="G187" s="31">
        <v>5.7000000000000002E-2</v>
      </c>
      <c r="H187" s="42">
        <v>-6.431</v>
      </c>
      <c r="I187" s="31">
        <v>0.05</v>
      </c>
      <c r="J187" s="31">
        <f t="shared" si="60"/>
        <v>21.587645800000018</v>
      </c>
      <c r="K187" s="42">
        <f>1000*LN(F187/1000+1)</f>
        <v>-3.0295845603645351</v>
      </c>
      <c r="L187" s="42">
        <f>1000*LN(H187/1000+1)</f>
        <v>-6.4517679675815813</v>
      </c>
      <c r="M187" s="42">
        <f t="shared" si="61"/>
        <v>-3.1599305513878517E-2</v>
      </c>
    </row>
    <row r="188" spans="1:13" s="32" customFormat="1">
      <c r="C188" s="81"/>
      <c r="D188" s="27"/>
      <c r="E188" s="82" t="s">
        <v>238</v>
      </c>
      <c r="F188" s="83">
        <f>AVERAGE(F184:F187)</f>
        <v>-2.9274999999999998</v>
      </c>
      <c r="G188" s="84"/>
      <c r="H188" s="83">
        <f>AVERAGE(H184:H187)</f>
        <v>-6.0612500000000002</v>
      </c>
      <c r="I188" s="84"/>
      <c r="J188" s="83">
        <f>AVERAGE(J184:J187)</f>
        <v>21.967822750000039</v>
      </c>
      <c r="K188" s="83">
        <f t="shared" ref="K188:M188" si="62">AVERAGE(K184:K187)</f>
        <v>-2.9318203710735671</v>
      </c>
      <c r="L188" s="83">
        <f t="shared" si="62"/>
        <v>-6.0798160644858887</v>
      </c>
      <c r="M188" s="83">
        <f t="shared" si="62"/>
        <v>-0.1305976729605321</v>
      </c>
    </row>
    <row r="189" spans="1:13" s="32" customFormat="1">
      <c r="C189" s="81"/>
      <c r="D189" s="27"/>
      <c r="E189" s="85" t="s">
        <v>134</v>
      </c>
      <c r="F189" s="86">
        <f>STDEV(F184:F187)</f>
        <v>0.26687637587467361</v>
      </c>
      <c r="H189" s="86">
        <f>STDEV(H184:H187)</f>
        <v>0.56730495914161261</v>
      </c>
      <c r="J189" s="86">
        <f>STDEV(J184:J187)</f>
        <v>0.58330295898942031</v>
      </c>
      <c r="K189" s="86">
        <f t="shared" ref="K189:M189" si="63">STDEV(K184:K187)</f>
        <v>0.26762787877944444</v>
      </c>
      <c r="L189" s="86">
        <f t="shared" si="63"/>
        <v>0.57061555384432316</v>
      </c>
      <c r="M189" s="83">
        <f t="shared" si="63"/>
        <v>6.7370223971397886E-2</v>
      </c>
    </row>
    <row r="190" spans="1:13" s="32" customFormat="1">
      <c r="C190" s="81"/>
      <c r="D190" s="27"/>
      <c r="E190" s="82" t="s">
        <v>239</v>
      </c>
      <c r="F190" s="88">
        <f>COUNT(F184:F187)</f>
        <v>4</v>
      </c>
      <c r="G190" s="89"/>
      <c r="H190" s="88">
        <f>COUNT(H184:H187)</f>
        <v>4</v>
      </c>
      <c r="I190" s="89"/>
      <c r="J190" s="88">
        <f>COUNT(J184:J187)</f>
        <v>4</v>
      </c>
      <c r="K190" s="88">
        <f t="shared" ref="K190:M190" si="64">COUNT(K184:K187)</f>
        <v>4</v>
      </c>
      <c r="L190" s="88">
        <f t="shared" si="64"/>
        <v>4</v>
      </c>
      <c r="M190" s="88">
        <f t="shared" si="64"/>
        <v>4</v>
      </c>
    </row>
    <row r="191" spans="1:13">
      <c r="C191" s="78"/>
      <c r="F191" s="93"/>
      <c r="G191" s="94"/>
      <c r="H191" s="93"/>
      <c r="I191" s="94"/>
      <c r="J191" s="93"/>
    </row>
    <row r="192" spans="1:13">
      <c r="A192" s="27" t="s">
        <v>282</v>
      </c>
      <c r="B192" s="27">
        <v>216</v>
      </c>
      <c r="C192" s="78">
        <v>3101</v>
      </c>
      <c r="D192" s="27" t="s">
        <v>386</v>
      </c>
      <c r="E192" s="27" t="s">
        <v>387</v>
      </c>
      <c r="F192" s="42">
        <v>-3.1539999999999999</v>
      </c>
      <c r="G192" s="31">
        <v>8.6999999999999994E-2</v>
      </c>
      <c r="H192" s="42">
        <v>-6.5019999999999998</v>
      </c>
      <c r="I192" s="31">
        <v>2.9000000000000001E-2</v>
      </c>
      <c r="J192" s="31">
        <f t="shared" ref="J192:J194" si="65">1.0282*(H192+1000)-1000</f>
        <v>21.514643599999999</v>
      </c>
      <c r="K192" s="42">
        <f>1000*LN(F192/1000+1)</f>
        <v>-3.1589843411672618</v>
      </c>
      <c r="L192" s="42">
        <f>1000*LN(H192/1000+1)</f>
        <v>-6.5232300773446221</v>
      </c>
      <c r="M192" s="42">
        <f t="shared" ref="M192:M194" si="66">K192-0.529*L192-0.415</f>
        <v>-0.12319563025195629</v>
      </c>
    </row>
    <row r="193" spans="1:13">
      <c r="A193" s="27" t="s">
        <v>317</v>
      </c>
      <c r="B193" s="27">
        <v>278</v>
      </c>
      <c r="C193" s="78">
        <v>3180</v>
      </c>
      <c r="D193" s="27" t="s">
        <v>386</v>
      </c>
      <c r="E193" s="27" t="s">
        <v>388</v>
      </c>
      <c r="F193" s="42">
        <v>-3.78</v>
      </c>
      <c r="G193" s="31">
        <v>5.6000000000000001E-2</v>
      </c>
      <c r="H193" s="42">
        <v>-7.6529999999999996</v>
      </c>
      <c r="I193" s="31">
        <v>4.9000000000000002E-2</v>
      </c>
      <c r="J193" s="31">
        <f t="shared" si="65"/>
        <v>20.331185399999981</v>
      </c>
      <c r="K193" s="42">
        <f>1000*LN(F193/1000+1)</f>
        <v>-3.7871622545784307</v>
      </c>
      <c r="L193" s="42">
        <f>1000*LN(H193/1000+1)</f>
        <v>-7.6824344753600728</v>
      </c>
      <c r="M193" s="42">
        <f t="shared" si="66"/>
        <v>-0.13815441711295223</v>
      </c>
    </row>
    <row r="194" spans="1:13">
      <c r="A194" s="27" t="s">
        <v>317</v>
      </c>
      <c r="B194" s="27">
        <v>281</v>
      </c>
      <c r="C194" s="78">
        <v>3183</v>
      </c>
      <c r="D194" s="27" t="s">
        <v>386</v>
      </c>
      <c r="E194" s="27" t="s">
        <v>389</v>
      </c>
      <c r="F194" s="42">
        <v>-3.6579999999999999</v>
      </c>
      <c r="G194" s="31">
        <v>3.2000000000000001E-2</v>
      </c>
      <c r="H194" s="42">
        <v>-7.4160000000000004</v>
      </c>
      <c r="I194" s="31">
        <v>3.5999999999999997E-2</v>
      </c>
      <c r="J194" s="31">
        <f t="shared" si="65"/>
        <v>20.57486879999999</v>
      </c>
      <c r="K194" s="42">
        <f>1000*LN(F194/1000+1)</f>
        <v>-3.6647068427494309</v>
      </c>
      <c r="L194" s="42">
        <f>1000*LN(H194/1000+1)</f>
        <v>-7.4436352414055538</v>
      </c>
      <c r="M194" s="42">
        <f t="shared" si="66"/>
        <v>-0.1420238000458926</v>
      </c>
    </row>
    <row r="195" spans="1:13" s="32" customFormat="1">
      <c r="C195" s="81"/>
      <c r="D195" s="27"/>
      <c r="E195" s="82" t="s">
        <v>238</v>
      </c>
      <c r="F195" s="83">
        <f>AVERAGE(F192:F194)</f>
        <v>-3.5306666666666664</v>
      </c>
      <c r="G195" s="84"/>
      <c r="H195" s="83">
        <f>AVERAGE(H192:H194)</f>
        <v>-7.1903333333333324</v>
      </c>
      <c r="I195" s="84"/>
      <c r="J195" s="83">
        <f>AVERAGE(J192:J194)</f>
        <v>20.806899266666658</v>
      </c>
      <c r="K195" s="83">
        <f>AVERAGE(K192:K194)</f>
        <v>-3.5369511461650411</v>
      </c>
      <c r="L195" s="83">
        <f>AVERAGE(L192:L194)</f>
        <v>-7.216433264703416</v>
      </c>
      <c r="M195" s="83">
        <f>AVERAGE(M192:M194)</f>
        <v>-0.13445794913693371</v>
      </c>
    </row>
    <row r="196" spans="1:13" s="32" customFormat="1">
      <c r="C196" s="81"/>
      <c r="D196" s="27"/>
      <c r="E196" s="85" t="s">
        <v>134</v>
      </c>
      <c r="F196" s="86">
        <f>STDEV(F192:F194)</f>
        <v>0.3318573990938477</v>
      </c>
      <c r="H196" s="86">
        <f>STDEV(H192:H194)</f>
        <v>0.60777819419039159</v>
      </c>
      <c r="J196" s="86">
        <f>STDEV(J192:J194)</f>
        <v>0.62491753926656923</v>
      </c>
      <c r="K196" s="86">
        <f>STDEV(K192:K194)</f>
        <v>0.33300602281599129</v>
      </c>
      <c r="L196" s="86">
        <f>STDEV(L192:L194)</f>
        <v>0.61209007732327259</v>
      </c>
      <c r="M196" s="83">
        <f>STDEV(M192:M194)</f>
        <v>9.9434853582947361E-3</v>
      </c>
    </row>
    <row r="197" spans="1:13" s="32" customFormat="1">
      <c r="C197" s="81"/>
      <c r="D197" s="27"/>
      <c r="E197" s="82" t="s">
        <v>239</v>
      </c>
      <c r="F197" s="88">
        <f>COUNT(F192:F194)</f>
        <v>3</v>
      </c>
      <c r="G197" s="89"/>
      <c r="H197" s="88">
        <f>COUNT(H192:H194)</f>
        <v>3</v>
      </c>
      <c r="I197" s="89"/>
      <c r="J197" s="88">
        <f>COUNT(J192:J194)</f>
        <v>3</v>
      </c>
      <c r="K197" s="88">
        <f>COUNT(K192:K194)</f>
        <v>3</v>
      </c>
      <c r="L197" s="88">
        <f>COUNT(L192:L194)</f>
        <v>3</v>
      </c>
      <c r="M197" s="88">
        <f>COUNT(M192:M194)</f>
        <v>3</v>
      </c>
    </row>
    <row r="198" spans="1:13">
      <c r="C198" s="78"/>
      <c r="F198" s="93"/>
      <c r="G198" s="94"/>
      <c r="H198" s="93"/>
      <c r="I198" s="94"/>
      <c r="J198" s="93"/>
    </row>
    <row r="199" spans="1:13">
      <c r="A199" s="27" t="s">
        <v>317</v>
      </c>
      <c r="B199" s="27">
        <v>279</v>
      </c>
      <c r="C199" s="78">
        <v>3181</v>
      </c>
      <c r="D199" s="27" t="s">
        <v>390</v>
      </c>
      <c r="E199" s="27" t="s">
        <v>391</v>
      </c>
      <c r="F199" s="42">
        <v>-3.7240000000000002</v>
      </c>
      <c r="G199" s="31">
        <v>5.2999999999999999E-2</v>
      </c>
      <c r="H199" s="42">
        <v>-7.4880000000000004</v>
      </c>
      <c r="I199" s="31">
        <v>4.8000000000000001E-2</v>
      </c>
      <c r="J199" s="31">
        <f t="shared" ref="J199:J202" si="67">1.0282*(H199+1000)-1000</f>
        <v>20.500838399999907</v>
      </c>
      <c r="K199" s="42">
        <f>1000*LN(F199/1000+1)</f>
        <v>-3.7309513512543577</v>
      </c>
      <c r="L199" s="42">
        <f>1000*LN(H199/1000+1)</f>
        <v>-7.516175813782553</v>
      </c>
      <c r="M199" s="42">
        <f t="shared" ref="M199:M202" si="68">K199-0.529*L199-0.415</f>
        <v>-0.16989434576338697</v>
      </c>
    </row>
    <row r="200" spans="1:13">
      <c r="A200" s="27" t="s">
        <v>361</v>
      </c>
      <c r="B200" s="27">
        <v>273</v>
      </c>
      <c r="C200" s="78">
        <v>3175</v>
      </c>
      <c r="D200" s="27" t="s">
        <v>392</v>
      </c>
      <c r="E200" s="27" t="s">
        <v>393</v>
      </c>
      <c r="F200" s="42">
        <v>-2.927</v>
      </c>
      <c r="G200" s="31">
        <v>6.9000000000000006E-2</v>
      </c>
      <c r="H200" s="42">
        <v>-5.9740000000000002</v>
      </c>
      <c r="I200" s="31">
        <v>4.9000000000000002E-2</v>
      </c>
      <c r="J200" s="31">
        <f t="shared" si="67"/>
        <v>22.057533199999966</v>
      </c>
      <c r="K200" s="42">
        <f>1000*LN(F200/1000+1)</f>
        <v>-2.9312920417501953</v>
      </c>
      <c r="L200" s="42">
        <f>1000*LN(H200/1000+1)</f>
        <v>-5.9919157259999842</v>
      </c>
      <c r="M200" s="42">
        <f t="shared" si="68"/>
        <v>-0.17656862269620349</v>
      </c>
    </row>
    <row r="201" spans="1:13">
      <c r="A201" s="27" t="s">
        <v>220</v>
      </c>
      <c r="B201" s="27">
        <v>217</v>
      </c>
      <c r="C201" s="78">
        <v>3102</v>
      </c>
      <c r="D201" s="27" t="s">
        <v>394</v>
      </c>
      <c r="E201" s="27" t="s">
        <v>395</v>
      </c>
      <c r="F201" s="42">
        <v>-3.1680000000000001</v>
      </c>
      <c r="G201" s="31">
        <v>6.9000000000000006E-2</v>
      </c>
      <c r="H201" s="42">
        <v>-6.47</v>
      </c>
      <c r="I201" s="31">
        <v>3.6999999999999998E-2</v>
      </c>
      <c r="J201" s="31">
        <f t="shared" si="67"/>
        <v>21.547546000000011</v>
      </c>
      <c r="K201" s="42">
        <f>1000*LN(F201/1000+1)</f>
        <v>-3.1730287354979296</v>
      </c>
      <c r="L201" s="42">
        <f>1000*LN(H201/1000+1)</f>
        <v>-6.4910211703711953</v>
      </c>
      <c r="M201" s="42">
        <f t="shared" si="68"/>
        <v>-0.15427853637156724</v>
      </c>
    </row>
    <row r="202" spans="1:13">
      <c r="A202" s="27" t="s">
        <v>242</v>
      </c>
      <c r="B202" s="27">
        <v>257</v>
      </c>
      <c r="C202" s="78">
        <v>3157</v>
      </c>
      <c r="D202" s="27" t="s">
        <v>394</v>
      </c>
      <c r="E202" s="27" t="s">
        <v>396</v>
      </c>
      <c r="F202" s="42">
        <v>-2.5760000000000001</v>
      </c>
      <c r="G202" s="31">
        <v>7.1999999999999995E-2</v>
      </c>
      <c r="H202" s="42">
        <v>-5.5350000000000001</v>
      </c>
      <c r="I202" s="31">
        <v>6.5000000000000002E-2</v>
      </c>
      <c r="J202" s="31">
        <f t="shared" si="67"/>
        <v>22.508913000000007</v>
      </c>
      <c r="K202" s="42">
        <f>1000*LN(F202/1000+1)</f>
        <v>-2.5793235969507973</v>
      </c>
      <c r="L202" s="42">
        <f>1000*LN(H202/1000+1)</f>
        <v>-5.5503748720234736</v>
      </c>
      <c r="M202" s="42">
        <f t="shared" si="68"/>
        <v>-5.8175289650379491E-2</v>
      </c>
    </row>
    <row r="203" spans="1:13" s="32" customFormat="1">
      <c r="C203" s="81"/>
      <c r="D203" s="27"/>
      <c r="E203" s="82" t="s">
        <v>238</v>
      </c>
      <c r="F203" s="83">
        <f>AVERAGE(F199:F202)</f>
        <v>-3.0987499999999999</v>
      </c>
      <c r="G203" s="84"/>
      <c r="H203" s="83">
        <f>AVERAGE(H199:H202)</f>
        <v>-6.3667499999999997</v>
      </c>
      <c r="I203" s="84"/>
      <c r="J203" s="83">
        <f>AVERAGE(J199:J202)</f>
        <v>21.653707649999973</v>
      </c>
      <c r="K203" s="83">
        <f>AVERAGE(K199:K202)</f>
        <v>-3.10364893136332</v>
      </c>
      <c r="L203" s="83">
        <f>AVERAGE(L199:L202)</f>
        <v>-6.3873718955443017</v>
      </c>
      <c r="M203" s="83">
        <f t="shared" ref="M203" si="69">AVERAGE(M199:M202)</f>
        <v>-0.1397291986203843</v>
      </c>
    </row>
    <row r="204" spans="1:13" s="32" customFormat="1">
      <c r="C204" s="81"/>
      <c r="D204" s="27"/>
      <c r="E204" s="85" t="s">
        <v>134</v>
      </c>
      <c r="F204" s="86">
        <f>STDEV(F199:F202)</f>
        <v>0.48252763306018925</v>
      </c>
      <c r="H204" s="86">
        <f>STDEV(H199:H202)</f>
        <v>0.83942892293908178</v>
      </c>
      <c r="J204" s="86">
        <f>STDEV(J199:J202)</f>
        <v>0.86310081856600163</v>
      </c>
      <c r="K204" s="86">
        <f>STDEV(K199:K202)</f>
        <v>0.48406123473751739</v>
      </c>
      <c r="L204" s="86">
        <f>STDEV(L199:L202)</f>
        <v>0.84496371863245001</v>
      </c>
      <c r="M204" s="83">
        <f t="shared" ref="M204" si="70">STDEV(M199:M202)</f>
        <v>5.5165818419509502E-2</v>
      </c>
    </row>
    <row r="205" spans="1:13" s="32" customFormat="1">
      <c r="C205" s="81"/>
      <c r="D205" s="27"/>
      <c r="E205" s="82" t="s">
        <v>239</v>
      </c>
      <c r="F205" s="88">
        <f>COUNT(F199:F202)</f>
        <v>4</v>
      </c>
      <c r="G205" s="89"/>
      <c r="H205" s="88">
        <f>COUNT(H199:H202)</f>
        <v>4</v>
      </c>
      <c r="I205" s="89"/>
      <c r="J205" s="88">
        <f>COUNT(J199:J202)</f>
        <v>4</v>
      </c>
      <c r="K205" s="88">
        <f>COUNT(K199:K202)</f>
        <v>4</v>
      </c>
      <c r="L205" s="88">
        <f>COUNT(L199:L202)</f>
        <v>4</v>
      </c>
      <c r="M205" s="88">
        <f t="shared" ref="M205" si="71">COUNT(M199:M202)</f>
        <v>4</v>
      </c>
    </row>
    <row r="206" spans="1:13">
      <c r="C206" s="78"/>
      <c r="F206" s="42"/>
      <c r="H206" s="42"/>
      <c r="J206" s="42"/>
    </row>
    <row r="207" spans="1:13">
      <c r="A207" s="27" t="s">
        <v>213</v>
      </c>
      <c r="B207" s="27">
        <v>194</v>
      </c>
      <c r="C207" s="78">
        <v>3065</v>
      </c>
      <c r="D207" s="27" t="s">
        <v>45</v>
      </c>
      <c r="E207" s="27" t="s">
        <v>397</v>
      </c>
      <c r="F207" s="42">
        <v>-2.68</v>
      </c>
      <c r="G207" s="31">
        <v>6.0999999999999999E-2</v>
      </c>
      <c r="H207" s="42">
        <v>-5.5609999999999999</v>
      </c>
      <c r="I207" s="31">
        <v>0.03</v>
      </c>
      <c r="J207" s="31">
        <f t="shared" ref="J207:J209" si="72">1.0282*(H207+1000)-1000</f>
        <v>22.482179799999926</v>
      </c>
      <c r="K207" s="42">
        <f>1000*LN(F207/1000+1)</f>
        <v>-2.6835976292017789</v>
      </c>
      <c r="L207" s="42">
        <f>1000*LN(H207/1000+1)</f>
        <v>-5.5765199247777169</v>
      </c>
      <c r="M207" s="42">
        <f t="shared" ref="M207:M209" si="73">K207-0.529*L207-0.415</f>
        <v>-0.14861858899436647</v>
      </c>
    </row>
    <row r="208" spans="1:13">
      <c r="A208" s="27" t="s">
        <v>398</v>
      </c>
      <c r="B208" s="27">
        <v>195</v>
      </c>
      <c r="C208" s="78">
        <v>3066</v>
      </c>
      <c r="D208" s="27" t="s">
        <v>45</v>
      </c>
      <c r="E208" s="27" t="s">
        <v>399</v>
      </c>
      <c r="F208" s="42">
        <v>-2.6560000000000001</v>
      </c>
      <c r="G208" s="31">
        <v>7.2999999999999995E-2</v>
      </c>
      <c r="H208" s="42">
        <v>-5.516</v>
      </c>
      <c r="I208" s="31">
        <v>3.3000000000000002E-2</v>
      </c>
      <c r="J208" s="31">
        <f t="shared" si="72"/>
        <v>22.528448800000092</v>
      </c>
      <c r="K208" s="42">
        <f>1000*LN(F208/1000+1)</f>
        <v>-2.6595334259062042</v>
      </c>
      <c r="L208" s="42">
        <f>1000*LN(H208/1000+1)</f>
        <v>-5.5312693042079397</v>
      </c>
      <c r="M208" s="42">
        <f t="shared" si="73"/>
        <v>-0.14849196398020398</v>
      </c>
    </row>
    <row r="209" spans="1:13">
      <c r="A209" s="27" t="s">
        <v>215</v>
      </c>
      <c r="B209" s="27">
        <v>199</v>
      </c>
      <c r="C209" s="78">
        <v>3075</v>
      </c>
      <c r="D209" s="27" t="s">
        <v>45</v>
      </c>
      <c r="E209" s="27" t="s">
        <v>400</v>
      </c>
      <c r="F209" s="42">
        <v>-2.6659999999999999</v>
      </c>
      <c r="G209" s="31">
        <v>0.06</v>
      </c>
      <c r="H209" s="42">
        <v>-5.52</v>
      </c>
      <c r="I209" s="31">
        <v>3.3000000000000002E-2</v>
      </c>
      <c r="J209" s="31">
        <f t="shared" si="72"/>
        <v>22.524336000000062</v>
      </c>
      <c r="K209" s="42">
        <f>1000*LN(F209/1000+1)</f>
        <v>-2.6695601069043788</v>
      </c>
      <c r="L209" s="42">
        <f>1000*LN(H209/1000+1)</f>
        <v>-5.5352914986770285</v>
      </c>
      <c r="M209" s="42">
        <f t="shared" si="73"/>
        <v>-0.15639090410423057</v>
      </c>
    </row>
    <row r="210" spans="1:13" s="32" customFormat="1">
      <c r="C210" s="81"/>
      <c r="D210" s="27"/>
      <c r="E210" s="82" t="s">
        <v>238</v>
      </c>
      <c r="F210" s="83">
        <f>AVERAGE(F207:F209)</f>
        <v>-2.6673333333333336</v>
      </c>
      <c r="G210" s="84"/>
      <c r="H210" s="83">
        <f>AVERAGE(H207:H209)</f>
        <v>-5.5323333333333338</v>
      </c>
      <c r="I210" s="84"/>
      <c r="J210" s="83">
        <f>AVERAGE(J207:J209)</f>
        <v>22.511654866666692</v>
      </c>
      <c r="K210" s="83">
        <f>AVERAGE(K207:K209)</f>
        <v>-2.6708970540041208</v>
      </c>
      <c r="L210" s="83">
        <f>AVERAGE(L207:L209)</f>
        <v>-5.5476935758875614</v>
      </c>
      <c r="M210" s="83">
        <f>AVERAGE(M207:M209)</f>
        <v>-0.15116715235960035</v>
      </c>
    </row>
    <row r="211" spans="1:13" s="32" customFormat="1">
      <c r="C211" s="81"/>
      <c r="D211" s="27"/>
      <c r="E211" s="85" t="s">
        <v>134</v>
      </c>
      <c r="F211" s="86">
        <f>STDEV(F207:F209)</f>
        <v>1.2055427546683439E-2</v>
      </c>
      <c r="H211" s="86">
        <f>STDEV(H207:H209)</f>
        <v>2.4906491790963589E-2</v>
      </c>
      <c r="J211" s="86">
        <f>STDEV(J207:J209)</f>
        <v>2.5608854859556687E-2</v>
      </c>
      <c r="K211" s="86">
        <f>STDEV(K207:K209)</f>
        <v>1.2087681362582234E-2</v>
      </c>
      <c r="L211" s="86">
        <f>STDEV(L207:L209)</f>
        <v>2.504522519043309E-2</v>
      </c>
      <c r="M211" s="83">
        <f>STDEV(M207:M209)</f>
        <v>4.5243447250069724E-3</v>
      </c>
    </row>
    <row r="212" spans="1:13" s="32" customFormat="1">
      <c r="C212" s="81"/>
      <c r="D212" s="27"/>
      <c r="E212" s="82" t="s">
        <v>239</v>
      </c>
      <c r="F212" s="88">
        <f>COUNT(F207:F209)</f>
        <v>3</v>
      </c>
      <c r="G212" s="89"/>
      <c r="H212" s="88">
        <f>COUNT(H207:H209)</f>
        <v>3</v>
      </c>
      <c r="I212" s="89"/>
      <c r="J212" s="88">
        <f>COUNT(J207:J209)</f>
        <v>3</v>
      </c>
      <c r="K212" s="88">
        <f>COUNT(K207:K209)</f>
        <v>3</v>
      </c>
      <c r="L212" s="88">
        <f>COUNT(L207:L209)</f>
        <v>3</v>
      </c>
      <c r="M212" s="88">
        <f>COUNT(M207:M209)</f>
        <v>3</v>
      </c>
    </row>
    <row r="213" spans="1:13">
      <c r="C213" s="78"/>
      <c r="F213" s="93"/>
      <c r="G213" s="94"/>
      <c r="H213" s="93"/>
      <c r="I213" s="94"/>
      <c r="J213" s="93"/>
    </row>
    <row r="214" spans="1:13">
      <c r="A214" s="27" t="s">
        <v>213</v>
      </c>
      <c r="B214" s="27">
        <v>193</v>
      </c>
      <c r="C214" s="78">
        <v>3064</v>
      </c>
      <c r="D214" s="27" t="s">
        <v>54</v>
      </c>
      <c r="E214" s="27" t="s">
        <v>401</v>
      </c>
      <c r="F214" s="42">
        <v>-6.5149999999999997</v>
      </c>
      <c r="G214" s="31">
        <v>7.3999999999999996E-2</v>
      </c>
      <c r="H214" s="42">
        <v>-12.907</v>
      </c>
      <c r="I214" s="31">
        <v>2.8000000000000001E-2</v>
      </c>
      <c r="J214" s="31">
        <f t="shared" ref="J214:J216" si="74">1.0282*(H214+1000)-1000</f>
        <v>14.929022599999939</v>
      </c>
      <c r="K214" s="42">
        <f>1000*LN(F214/1000+1)</f>
        <v>-6.5363152421399189</v>
      </c>
      <c r="L214" s="42">
        <f>1000*LN(H214/1000+1)</f>
        <v>-12.991019063532631</v>
      </c>
      <c r="M214" s="42">
        <f t="shared" ref="M214:M216" si="75">K214-0.529*L214-0.415</f>
        <v>-7.9066157531157033E-2</v>
      </c>
    </row>
    <row r="215" spans="1:13">
      <c r="A215" s="27" t="s">
        <v>402</v>
      </c>
      <c r="B215" s="27">
        <v>198</v>
      </c>
      <c r="C215" s="78">
        <v>3071</v>
      </c>
      <c r="D215" s="27" t="s">
        <v>54</v>
      </c>
      <c r="E215" s="27" t="s">
        <v>403</v>
      </c>
      <c r="F215" s="42">
        <v>-6.4020000000000001</v>
      </c>
      <c r="G215" s="31">
        <v>6.5000000000000002E-2</v>
      </c>
      <c r="H215" s="42">
        <v>-12.725</v>
      </c>
      <c r="I215" s="31">
        <v>2.5000000000000001E-2</v>
      </c>
      <c r="J215" s="31">
        <f t="shared" si="74"/>
        <v>15.116154999999935</v>
      </c>
      <c r="K215" s="42">
        <f>1000*LN(F215/1000+1)</f>
        <v>-6.4225806873962679</v>
      </c>
      <c r="L215" s="42">
        <f>1000*LN(H215/1000+1)</f>
        <v>-12.806656269448119</v>
      </c>
      <c r="M215" s="42">
        <f t="shared" si="75"/>
        <v>-6.2859520858212059E-2</v>
      </c>
    </row>
    <row r="216" spans="1:13">
      <c r="A216" s="27" t="s">
        <v>404</v>
      </c>
      <c r="B216" s="27">
        <v>202</v>
      </c>
      <c r="C216" s="78">
        <v>3076</v>
      </c>
      <c r="D216" s="27" t="s">
        <v>54</v>
      </c>
      <c r="E216" s="27" t="s">
        <v>405</v>
      </c>
      <c r="F216" s="42">
        <v>-6.532</v>
      </c>
      <c r="G216" s="31">
        <v>0.04</v>
      </c>
      <c r="H216" s="42">
        <v>-12.956</v>
      </c>
      <c r="I216" s="31">
        <v>2.1999999999999999E-2</v>
      </c>
      <c r="J216" s="31">
        <f t="shared" si="74"/>
        <v>14.878640799999971</v>
      </c>
      <c r="K216" s="42">
        <f>1000*LN(F216/1000+1)</f>
        <v>-6.5534268698435936</v>
      </c>
      <c r="L216" s="42">
        <f>1000*LN(H216/1000+1)</f>
        <v>-13.040661008352092</v>
      </c>
      <c r="M216" s="42">
        <f t="shared" si="75"/>
        <v>-6.9917196425336614E-2</v>
      </c>
    </row>
    <row r="217" spans="1:13" s="32" customFormat="1">
      <c r="C217" s="81"/>
      <c r="D217" s="27"/>
      <c r="E217" s="82" t="s">
        <v>238</v>
      </c>
      <c r="F217" s="83">
        <f>AVERAGE(F214:F216)</f>
        <v>-6.4829999999999997</v>
      </c>
      <c r="G217" s="84"/>
      <c r="H217" s="83">
        <f>AVERAGE(H214:H216)</f>
        <v>-12.862666666666664</v>
      </c>
      <c r="I217" s="84"/>
      <c r="J217" s="83">
        <f>AVERAGE(J214:J216)</f>
        <v>14.974606133333282</v>
      </c>
      <c r="K217" s="83">
        <f>AVERAGE(K214:K216)</f>
        <v>-6.5041075997932607</v>
      </c>
      <c r="L217" s="83">
        <f>AVERAGE(L214:L216)</f>
        <v>-12.946112113777616</v>
      </c>
      <c r="M217" s="83">
        <f>AVERAGE(M214:M216)</f>
        <v>-7.0614291604901902E-2</v>
      </c>
    </row>
    <row r="218" spans="1:13" s="32" customFormat="1">
      <c r="C218" s="81"/>
      <c r="D218" s="27"/>
      <c r="E218" s="85" t="s">
        <v>134</v>
      </c>
      <c r="F218" s="86">
        <f>STDEV(F214:F216)</f>
        <v>7.0661163307717906E-2</v>
      </c>
      <c r="H218" s="86">
        <f>STDEV(H214:H216)</f>
        <v>0.12171414598695313</v>
      </c>
      <c r="J218" s="86">
        <f>STDEV(J214:J216)</f>
        <v>0.12514648490377067</v>
      </c>
      <c r="K218" s="86">
        <f>STDEV(K214:K216)</f>
        <v>7.1120883251035535E-2</v>
      </c>
      <c r="L218" s="86">
        <f>STDEV(L214:L216)</f>
        <v>0.12329651276335386</v>
      </c>
      <c r="M218" s="83">
        <f>STDEV(M214:M216)</f>
        <v>8.125775306347149E-3</v>
      </c>
    </row>
    <row r="219" spans="1:13" s="32" customFormat="1">
      <c r="C219" s="81"/>
      <c r="D219" s="27"/>
      <c r="E219" s="82" t="s">
        <v>239</v>
      </c>
      <c r="F219" s="88">
        <f>COUNT(F214:F216)</f>
        <v>3</v>
      </c>
      <c r="G219" s="89"/>
      <c r="H219" s="88">
        <f>COUNT(H214:H216)</f>
        <v>3</v>
      </c>
      <c r="I219" s="89"/>
      <c r="J219" s="88">
        <f>COUNT(J214:J216)</f>
        <v>3</v>
      </c>
      <c r="K219" s="88">
        <f>COUNT(K214:K216)</f>
        <v>3</v>
      </c>
      <c r="L219" s="88">
        <f>COUNT(L214:L216)</f>
        <v>3</v>
      </c>
      <c r="M219" s="88">
        <f>COUNT(M214:M216)</f>
        <v>3</v>
      </c>
    </row>
    <row r="220" spans="1:13" s="32" customFormat="1">
      <c r="C220" s="81"/>
      <c r="E220" s="82"/>
      <c r="F220" s="83"/>
      <c r="H220" s="83"/>
      <c r="J220" s="83"/>
      <c r="M220" s="90"/>
    </row>
    <row r="221" spans="1:13">
      <c r="C221" s="78"/>
      <c r="F221" s="42"/>
      <c r="H221" s="42"/>
      <c r="J221" s="42"/>
    </row>
    <row r="222" spans="1:13">
      <c r="A222" s="27" t="s">
        <v>406</v>
      </c>
      <c r="B222" s="27">
        <v>249</v>
      </c>
      <c r="C222" s="78">
        <v>3149</v>
      </c>
      <c r="D222" s="27" t="s">
        <v>47</v>
      </c>
      <c r="E222" s="27" t="s">
        <v>407</v>
      </c>
      <c r="F222" s="42">
        <v>-8.0649999999999995</v>
      </c>
      <c r="G222" s="31">
        <v>7.9000000000000001E-2</v>
      </c>
      <c r="H222" s="42">
        <v>-16.050999999999998</v>
      </c>
      <c r="I222" s="31">
        <v>3.4000000000000002E-2</v>
      </c>
      <c r="J222" s="31">
        <f t="shared" ref="J222:J224" si="76">1.0282*(H222+1000)-1000</f>
        <v>11.696361799999977</v>
      </c>
      <c r="K222" s="42">
        <f>1000*LN(F222/1000+1)</f>
        <v>-8.0976980376163841</v>
      </c>
      <c r="L222" s="42">
        <f>1000*LN(H222/1000+1)</f>
        <v>-16.181212541359287</v>
      </c>
      <c r="M222" s="42">
        <f t="shared" ref="M222:M224" si="77">K222-0.529*L222-0.415</f>
        <v>4.7163396762678167E-2</v>
      </c>
    </row>
    <row r="223" spans="1:13">
      <c r="A223" s="27" t="s">
        <v>408</v>
      </c>
      <c r="B223" s="27">
        <v>261</v>
      </c>
      <c r="C223" s="78">
        <v>3162</v>
      </c>
      <c r="D223" s="27" t="s">
        <v>409</v>
      </c>
      <c r="E223" s="27" t="s">
        <v>410</v>
      </c>
      <c r="F223" s="42">
        <v>-8.6509999999999998</v>
      </c>
      <c r="G223" s="31">
        <v>8.6999999999999994E-2</v>
      </c>
      <c r="H223" s="42">
        <v>-16.956</v>
      </c>
      <c r="I223" s="31">
        <v>5.7000000000000002E-2</v>
      </c>
      <c r="J223" s="31">
        <f t="shared" si="76"/>
        <v>10.765840799999978</v>
      </c>
      <c r="K223" s="42">
        <f>1000*LN(F223/1000+1)</f>
        <v>-8.6886371235496291</v>
      </c>
      <c r="L223" s="42">
        <f>1000*LN(H223/1000+1)</f>
        <v>-17.101398900800792</v>
      </c>
      <c r="M223" s="42">
        <f t="shared" si="77"/>
        <v>-5.6997105026009132E-2</v>
      </c>
    </row>
    <row r="224" spans="1:13">
      <c r="A224" s="27" t="s">
        <v>408</v>
      </c>
      <c r="B224" s="27">
        <v>263</v>
      </c>
      <c r="C224" s="78">
        <v>3164</v>
      </c>
      <c r="D224" s="27" t="s">
        <v>47</v>
      </c>
      <c r="E224" s="27" t="s">
        <v>411</v>
      </c>
      <c r="F224" s="42">
        <v>-8.3829999999999991</v>
      </c>
      <c r="G224" s="31">
        <v>0.05</v>
      </c>
      <c r="H224" s="42">
        <v>-16.524999999999999</v>
      </c>
      <c r="I224" s="31">
        <v>5.0999999999999997E-2</v>
      </c>
      <c r="J224" s="31">
        <f t="shared" si="76"/>
        <v>11.208995000000073</v>
      </c>
      <c r="K224" s="42">
        <f>1000*LN(F224/1000+1)</f>
        <v>-8.4183349583771747</v>
      </c>
      <c r="L224" s="42">
        <f>1000*LN(H224/1000+1)</f>
        <v>-16.663060896539463</v>
      </c>
      <c r="M224" s="42">
        <f t="shared" si="77"/>
        <v>-1.8575744107798664E-2</v>
      </c>
    </row>
    <row r="225" spans="1:13" s="32" customFormat="1">
      <c r="C225" s="81"/>
      <c r="D225" s="27"/>
      <c r="E225" s="82" t="s">
        <v>238</v>
      </c>
      <c r="F225" s="83">
        <f>AVERAGE(F222:F224)</f>
        <v>-8.3663333333333334</v>
      </c>
      <c r="G225" s="84"/>
      <c r="H225" s="83">
        <f>AVERAGE(H222:H224)</f>
        <v>-16.510666666666665</v>
      </c>
      <c r="I225" s="84"/>
      <c r="J225" s="83">
        <f>AVERAGE(J222:J224)</f>
        <v>11.223732533333342</v>
      </c>
      <c r="K225" s="83">
        <f>AVERAGE(K222:K224)</f>
        <v>-8.4015567065143966</v>
      </c>
      <c r="L225" s="83">
        <f>AVERAGE(L222:L224)</f>
        <v>-16.64855744623318</v>
      </c>
      <c r="M225" s="83">
        <f>AVERAGE(M222:M224)</f>
        <v>-9.469817457043209E-3</v>
      </c>
    </row>
    <row r="226" spans="1:13" s="32" customFormat="1">
      <c r="C226" s="81"/>
      <c r="D226" s="27"/>
      <c r="E226" s="85" t="s">
        <v>134</v>
      </c>
      <c r="F226" s="86">
        <f>STDEV(F222:F224)</f>
        <v>0.29335530220763595</v>
      </c>
      <c r="H226" s="86">
        <f>STDEV(H222:H224)</f>
        <v>0.45267022580829613</v>
      </c>
      <c r="J226" s="86">
        <f>STDEV(J222:J224)</f>
        <v>0.46543552617608741</v>
      </c>
      <c r="K226" s="86">
        <f>STDEV(K222:K224)</f>
        <v>0.29582660989603848</v>
      </c>
      <c r="L226" s="86">
        <f>STDEV(L222:L224)</f>
        <v>0.46026459409631199</v>
      </c>
      <c r="M226" s="83">
        <f>STDEV(M222:M224)</f>
        <v>5.2673911553486191E-2</v>
      </c>
    </row>
    <row r="227" spans="1:13" s="32" customFormat="1">
      <c r="C227" s="81"/>
      <c r="D227" s="27"/>
      <c r="E227" s="82" t="s">
        <v>239</v>
      </c>
      <c r="F227" s="88">
        <f>COUNT(F222:F224)</f>
        <v>3</v>
      </c>
      <c r="G227" s="89"/>
      <c r="H227" s="88">
        <f>COUNT(H222:H224)</f>
        <v>3</v>
      </c>
      <c r="I227" s="89"/>
      <c r="J227" s="88">
        <f>COUNT(J222:J224)</f>
        <v>3</v>
      </c>
      <c r="K227" s="88">
        <f>COUNT(K222:K224)</f>
        <v>3</v>
      </c>
      <c r="L227" s="88">
        <f>COUNT(L222:L224)</f>
        <v>3</v>
      </c>
      <c r="M227" s="88">
        <f>COUNT(M222:M224)</f>
        <v>3</v>
      </c>
    </row>
    <row r="228" spans="1:13">
      <c r="C228" s="78"/>
      <c r="F228" s="42"/>
      <c r="H228" s="42"/>
      <c r="J228" s="42"/>
    </row>
    <row r="229" spans="1:13">
      <c r="A229" s="27" t="s">
        <v>230</v>
      </c>
      <c r="B229" s="27">
        <v>248</v>
      </c>
      <c r="C229" s="78">
        <v>3148</v>
      </c>
      <c r="D229" s="27" t="s">
        <v>154</v>
      </c>
      <c r="E229" s="27" t="s">
        <v>412</v>
      </c>
      <c r="F229" s="42">
        <v>-7.3369999999999997</v>
      </c>
      <c r="G229" s="31">
        <v>6.8000000000000005E-2</v>
      </c>
      <c r="H229" s="42">
        <v>-14.45</v>
      </c>
      <c r="I229" s="31">
        <v>2.9000000000000001E-2</v>
      </c>
      <c r="J229" s="31">
        <f t="shared" ref="J229:J230" si="78">1.0282*(H229+1000)-1000</f>
        <v>13.342509999999947</v>
      </c>
      <c r="K229" s="42">
        <f>1000*LN(F229/1000+1)</f>
        <v>-7.3640481673118616</v>
      </c>
      <c r="L229" s="42">
        <f>1000*LN(H229/1000+1)</f>
        <v>-14.555418009198528</v>
      </c>
      <c r="M229" s="42">
        <f t="shared" ref="M229:M230" si="79">K229-0.529*L229-0.415</f>
        <v>-7.9232040445839702E-2</v>
      </c>
    </row>
    <row r="230" spans="1:13">
      <c r="A230" s="27" t="s">
        <v>413</v>
      </c>
      <c r="B230" s="27">
        <v>259</v>
      </c>
      <c r="C230" s="78">
        <v>3160</v>
      </c>
      <c r="D230" s="27" t="s">
        <v>414</v>
      </c>
      <c r="E230" s="27" t="s">
        <v>415</v>
      </c>
      <c r="F230" s="42">
        <v>-7.0090000000000003</v>
      </c>
      <c r="G230" s="31">
        <v>7.3999999999999996E-2</v>
      </c>
      <c r="H230" s="42">
        <v>-13.832000000000001</v>
      </c>
      <c r="I230" s="31">
        <v>4.3999999999999997E-2</v>
      </c>
      <c r="J230" s="31">
        <f t="shared" si="78"/>
        <v>13.977937600000018</v>
      </c>
      <c r="K230" s="42">
        <f>1000*LN(F230/1000+1)</f>
        <v>-7.0336784221465223</v>
      </c>
      <c r="L230" s="42">
        <f>1000*LN(H230/1000+1)</f>
        <v>-13.928553497906952</v>
      </c>
      <c r="M230" s="42">
        <f t="shared" si="79"/>
        <v>-8.0473621753744007E-2</v>
      </c>
    </row>
    <row r="231" spans="1:13" s="32" customFormat="1">
      <c r="C231" s="81"/>
      <c r="D231" s="27"/>
      <c r="E231" s="82" t="s">
        <v>238</v>
      </c>
      <c r="F231" s="83">
        <f>AVERAGE(F229:F230)</f>
        <v>-7.173</v>
      </c>
      <c r="G231" s="84"/>
      <c r="H231" s="83">
        <f>AVERAGE(H229:H230)</f>
        <v>-14.141</v>
      </c>
      <c r="I231" s="84"/>
      <c r="J231" s="83">
        <f>AVERAGE(J229:J230)</f>
        <v>13.660223799999983</v>
      </c>
      <c r="K231" s="83">
        <f>AVERAGE(K229:K230)</f>
        <v>-7.1988632947291915</v>
      </c>
      <c r="L231" s="83">
        <f>AVERAGE(L229:L230)</f>
        <v>-14.24198575355274</v>
      </c>
      <c r="M231" s="83">
        <f>AVERAGE(M229:M230)</f>
        <v>-7.9852831099791854E-2</v>
      </c>
    </row>
    <row r="232" spans="1:13" s="32" customFormat="1">
      <c r="C232" s="81"/>
      <c r="D232" s="27"/>
      <c r="E232" s="85" t="s">
        <v>134</v>
      </c>
      <c r="F232" s="86">
        <f>STDEV(F229:F230)</f>
        <v>0.23193102422918715</v>
      </c>
      <c r="H232" s="86">
        <f>STDEV(H229:H230)</f>
        <v>0.43699199077328532</v>
      </c>
      <c r="J232" s="86">
        <f>STDEV(J229:J230)</f>
        <v>0.44931516491314322</v>
      </c>
      <c r="K232" s="86">
        <f>STDEV(K229:K230)</f>
        <v>0.23360668710528307</v>
      </c>
      <c r="L232" s="86">
        <f>STDEV(L229:L230)</f>
        <v>0.44326014681946424</v>
      </c>
      <c r="M232" s="83">
        <f>STDEV(M229:M230)</f>
        <v>8.7793056221359671E-4</v>
      </c>
    </row>
    <row r="233" spans="1:13" s="32" customFormat="1">
      <c r="C233" s="81"/>
      <c r="D233" s="27"/>
      <c r="E233" s="82" t="s">
        <v>239</v>
      </c>
      <c r="F233" s="88">
        <f>COUNT(F229:F230)</f>
        <v>2</v>
      </c>
      <c r="G233" s="89"/>
      <c r="H233" s="88">
        <f>COUNT(H229:H230)</f>
        <v>2</v>
      </c>
      <c r="I233" s="89"/>
      <c r="J233" s="88">
        <f>COUNT(J229:J230)</f>
        <v>2</v>
      </c>
      <c r="K233" s="88">
        <f>COUNT(K229:K230)</f>
        <v>2</v>
      </c>
      <c r="L233" s="88">
        <f>COUNT(L229:L230)</f>
        <v>2</v>
      </c>
      <c r="M233" s="88">
        <f>COUNT(M229:M230)</f>
        <v>2</v>
      </c>
    </row>
    <row r="234" spans="1:13">
      <c r="C234" s="78"/>
      <c r="F234" s="42"/>
      <c r="H234" s="42"/>
      <c r="J234" s="42"/>
    </row>
    <row r="235" spans="1:13">
      <c r="A235" s="27" t="s">
        <v>213</v>
      </c>
      <c r="B235" s="27">
        <v>192</v>
      </c>
      <c r="C235" s="78">
        <v>3063</v>
      </c>
      <c r="D235" s="27" t="s">
        <v>58</v>
      </c>
      <c r="E235" s="27" t="s">
        <v>416</v>
      </c>
      <c r="F235" s="42">
        <v>-14.586</v>
      </c>
      <c r="G235" s="31">
        <v>7.4999999999999997E-2</v>
      </c>
      <c r="H235" s="42">
        <v>-28.123999999999999</v>
      </c>
      <c r="I235" s="31">
        <v>2.9000000000000001E-2</v>
      </c>
      <c r="J235" s="31">
        <f t="shared" ref="J235:J237" si="80">1.0282*(H235+1000)-1000</f>
        <v>-0.71709680000003573</v>
      </c>
      <c r="K235" s="42">
        <f>1000*LN(F235/1000+1)</f>
        <v>-14.693421544743437</v>
      </c>
      <c r="L235" s="42">
        <f>1000*LN(H235/1000+1)</f>
        <v>-28.527054676160741</v>
      </c>
      <c r="M235" s="42">
        <f t="shared" ref="M235:M237" si="81">K235-0.529*L235-0.415</f>
        <v>-1.7609621054403612E-2</v>
      </c>
    </row>
    <row r="236" spans="1:13">
      <c r="A236" s="27" t="s">
        <v>215</v>
      </c>
      <c r="B236" s="27">
        <v>199</v>
      </c>
      <c r="C236" s="78">
        <v>3072</v>
      </c>
      <c r="D236" s="27" t="s">
        <v>58</v>
      </c>
      <c r="E236" s="27" t="s">
        <v>417</v>
      </c>
      <c r="F236" s="42">
        <v>-14.555999999999999</v>
      </c>
      <c r="G236" s="31">
        <v>7.6999999999999999E-2</v>
      </c>
      <c r="H236" s="42">
        <v>-28.085000000000001</v>
      </c>
      <c r="I236" s="31">
        <v>2.7E-2</v>
      </c>
      <c r="J236" s="31">
        <f t="shared" si="80"/>
        <v>-0.67699700000002849</v>
      </c>
      <c r="K236" s="42">
        <f>1000*LN(F236/1000+1)</f>
        <v>-14.66297795113873</v>
      </c>
      <c r="L236" s="42">
        <f>1000*LN(H236/1000+1)</f>
        <v>-28.486926905217008</v>
      </c>
      <c r="M236" s="42">
        <f t="shared" si="81"/>
        <v>-8.3936182789327574E-3</v>
      </c>
    </row>
    <row r="237" spans="1:13">
      <c r="A237" s="27" t="s">
        <v>215</v>
      </c>
      <c r="B237" s="27">
        <v>200</v>
      </c>
      <c r="C237" s="78">
        <v>3073</v>
      </c>
      <c r="D237" s="27" t="s">
        <v>58</v>
      </c>
      <c r="E237" s="27" t="s">
        <v>418</v>
      </c>
      <c r="F237" s="42">
        <v>-14.532</v>
      </c>
      <c r="G237" s="31">
        <v>6.9000000000000006E-2</v>
      </c>
      <c r="H237" s="42">
        <v>-28.056000000000001</v>
      </c>
      <c r="I237" s="31">
        <v>2.5000000000000001E-2</v>
      </c>
      <c r="J237" s="31">
        <f t="shared" si="80"/>
        <v>-0.6471791999999823</v>
      </c>
      <c r="K237" s="42">
        <f>1000*LN(F237/1000+1)</f>
        <v>-14.638623743542238</v>
      </c>
      <c r="L237" s="42">
        <f>1000*LN(H237/1000+1)</f>
        <v>-28.457089350124576</v>
      </c>
      <c r="M237" s="42">
        <f t="shared" si="81"/>
        <v>1.7652267366324859E-4</v>
      </c>
    </row>
    <row r="238" spans="1:13" s="32" customFormat="1">
      <c r="C238" s="81"/>
      <c r="D238" s="27"/>
      <c r="E238" s="82" t="s">
        <v>238</v>
      </c>
      <c r="F238" s="83">
        <f>AVERAGE(F235:F237)</f>
        <v>-14.558</v>
      </c>
      <c r="G238" s="84"/>
      <c r="H238" s="83">
        <f>AVERAGE(H235:H237)</f>
        <v>-28.088333333333335</v>
      </c>
      <c r="I238" s="84"/>
      <c r="J238" s="83">
        <f>AVERAGE(J235:J237)</f>
        <v>-0.68042433333334884</v>
      </c>
      <c r="K238" s="83">
        <f>AVERAGE(K235:K237)</f>
        <v>-14.665007746474801</v>
      </c>
      <c r="L238" s="83">
        <f>AVERAGE(L235:L237)</f>
        <v>-28.490356977167441</v>
      </c>
      <c r="M238" s="83">
        <f>AVERAGE(M235:M237)</f>
        <v>-8.6089055532243743E-3</v>
      </c>
    </row>
    <row r="239" spans="1:13" s="32" customFormat="1">
      <c r="C239" s="81"/>
      <c r="D239" s="27"/>
      <c r="E239" s="85" t="s">
        <v>134</v>
      </c>
      <c r="F239" s="86">
        <f>STDEV(F235:F237)</f>
        <v>2.7055498516937539E-2</v>
      </c>
      <c r="H239" s="86">
        <f>STDEV(H235:H237)</f>
        <v>3.4122328955293428E-2</v>
      </c>
      <c r="J239" s="86">
        <f>STDEV(J235:J237)</f>
        <v>3.5084578631859528E-2</v>
      </c>
      <c r="K239" s="86">
        <f>STDEV(K235:K237)</f>
        <v>2.7455232760828511E-2</v>
      </c>
      <c r="L239" s="86">
        <f>STDEV(L235:L237)</f>
        <v>3.510855674939635E-2</v>
      </c>
      <c r="M239" s="83">
        <f>STDEV(M235:M237)</f>
        <v>8.8950260616097662E-3</v>
      </c>
    </row>
    <row r="240" spans="1:13" s="32" customFormat="1">
      <c r="C240" s="81"/>
      <c r="D240" s="27"/>
      <c r="E240" s="82" t="s">
        <v>239</v>
      </c>
      <c r="F240" s="88">
        <f>COUNT(F235:F237)</f>
        <v>3</v>
      </c>
      <c r="G240" s="89"/>
      <c r="H240" s="88">
        <f>COUNT(H235:H237)</f>
        <v>3</v>
      </c>
      <c r="I240" s="89"/>
      <c r="J240" s="88">
        <f>COUNT(J235:J237)</f>
        <v>3</v>
      </c>
      <c r="K240" s="88">
        <f>COUNT(K235:K237)</f>
        <v>3</v>
      </c>
      <c r="L240" s="88">
        <f>COUNT(L235:L237)</f>
        <v>3</v>
      </c>
      <c r="M240" s="88">
        <f>COUNT(M235:M237)</f>
        <v>3</v>
      </c>
    </row>
    <row r="241" spans="1:13">
      <c r="C241" s="78"/>
      <c r="F241" s="31"/>
      <c r="H241" s="31"/>
      <c r="J241" s="31"/>
    </row>
    <row r="242" spans="1:13">
      <c r="A242" s="27" t="s">
        <v>321</v>
      </c>
      <c r="B242" s="27">
        <v>307</v>
      </c>
      <c r="C242" s="78">
        <v>3218</v>
      </c>
      <c r="D242" s="27" t="s">
        <v>149</v>
      </c>
      <c r="E242" s="27" t="s">
        <v>419</v>
      </c>
      <c r="F242" s="42">
        <v>-10.348000000000001</v>
      </c>
      <c r="G242" s="31">
        <v>5.1999999999999998E-2</v>
      </c>
      <c r="H242" s="42">
        <v>-20.170999999999999</v>
      </c>
      <c r="I242" s="31">
        <v>0.05</v>
      </c>
      <c r="J242" s="31">
        <f t="shared" ref="J242:J243" si="82">1.0282*(H242+1000)-1000</f>
        <v>7.4601777999999968</v>
      </c>
      <c r="K242" s="42">
        <f>1000*LN(F242/1000+1)</f>
        <v>-10.401912800949384</v>
      </c>
      <c r="L242" s="42">
        <f>1000*LN(H242/1000+1)</f>
        <v>-20.377212338553417</v>
      </c>
      <c r="M242" s="42">
        <f t="shared" ref="M242:M244" si="83">K242-0.529*L242-0.415</f>
        <v>-3.7367473854627187E-2</v>
      </c>
    </row>
    <row r="243" spans="1:13">
      <c r="A243" s="27" t="s">
        <v>255</v>
      </c>
      <c r="B243" s="27">
        <v>311</v>
      </c>
      <c r="C243" s="78">
        <v>3223</v>
      </c>
      <c r="D243" s="27" t="s">
        <v>149</v>
      </c>
      <c r="E243" s="27" t="s">
        <v>420</v>
      </c>
      <c r="F243" s="42">
        <v>-10.33</v>
      </c>
      <c r="G243" s="31">
        <v>9.7000000000000003E-2</v>
      </c>
      <c r="H243" s="42">
        <v>-20.146999999999998</v>
      </c>
      <c r="I243" s="31">
        <v>3.4000000000000002E-2</v>
      </c>
      <c r="J243" s="31">
        <f t="shared" si="82"/>
        <v>7.4848545999999487</v>
      </c>
      <c r="K243" s="42">
        <f>1000*LN(F243/1000+1)</f>
        <v>-10.383724754739045</v>
      </c>
      <c r="L243" s="42">
        <f>1000*LN(H243/1000+1)</f>
        <v>-20.352718568644601</v>
      </c>
      <c r="M243" s="42">
        <f t="shared" si="83"/>
        <v>-3.2136631926051373E-2</v>
      </c>
    </row>
    <row r="244" spans="1:13">
      <c r="A244" s="27" t="s">
        <v>255</v>
      </c>
      <c r="B244" s="27">
        <v>315</v>
      </c>
      <c r="C244" s="78">
        <v>3227</v>
      </c>
      <c r="D244" s="27" t="s">
        <v>149</v>
      </c>
      <c r="E244" s="27" t="s">
        <v>421</v>
      </c>
      <c r="F244" s="42">
        <v>-10.391</v>
      </c>
      <c r="G244" s="31">
        <v>7.9000000000000001E-2</v>
      </c>
      <c r="H244" s="42">
        <v>-20.204999999999998</v>
      </c>
      <c r="I244" s="31">
        <v>4.1000000000000002E-2</v>
      </c>
      <c r="J244" s="31">
        <f>1.0282*(H244+1000)-1000</f>
        <v>7.42521899999997</v>
      </c>
      <c r="K244" s="42">
        <f>1000*LN(F244/1000+1)</f>
        <v>-10.445363361544254</v>
      </c>
      <c r="L244" s="42">
        <f>1000*LN(H244/1000+1)</f>
        <v>-20.411912872945106</v>
      </c>
      <c r="M244" s="42">
        <f t="shared" si="83"/>
        <v>-6.2461451756292641E-2</v>
      </c>
    </row>
    <row r="245" spans="1:13" s="32" customFormat="1">
      <c r="C245" s="81"/>
      <c r="D245" s="27"/>
      <c r="E245" s="82" t="s">
        <v>238</v>
      </c>
      <c r="F245" s="83">
        <f>AVERAGE(F242:F244)</f>
        <v>-10.356333333333334</v>
      </c>
      <c r="G245" s="84"/>
      <c r="H245" s="83">
        <f>AVERAGE(H242:H244)</f>
        <v>-20.174333333333333</v>
      </c>
      <c r="I245" s="84"/>
      <c r="J245" s="83">
        <f>AVERAGE(J242:J244)</f>
        <v>7.4567504666666382</v>
      </c>
      <c r="K245" s="83">
        <f>AVERAGE(K242:K244)</f>
        <v>-10.410333639077562</v>
      </c>
      <c r="L245" s="83">
        <f>AVERAGE(L242:L244)</f>
        <v>-20.38061459338104</v>
      </c>
      <c r="M245" s="83">
        <f>AVERAGE(M242:M244)</f>
        <v>-4.3988519178990403E-2</v>
      </c>
    </row>
    <row r="246" spans="1:13" s="32" customFormat="1">
      <c r="C246" s="81"/>
      <c r="D246" s="27"/>
      <c r="E246" s="85" t="s">
        <v>134</v>
      </c>
      <c r="F246" s="86">
        <f>STDEV(F242:F244)</f>
        <v>3.1342197327777217E-2</v>
      </c>
      <c r="H246" s="86">
        <f>STDEV(H242:H244)</f>
        <v>2.9143323992525717E-2</v>
      </c>
      <c r="J246" s="86">
        <f>STDEV(J242:J244)</f>
        <v>2.9965165729106624E-2</v>
      </c>
      <c r="K246" s="86">
        <f>STDEV(K242:K244)</f>
        <v>3.1670370195302597E-2</v>
      </c>
      <c r="L246" s="86">
        <f>STDEV(L242:L244)</f>
        <v>2.9743451696789554E-2</v>
      </c>
      <c r="M246" s="83">
        <f>STDEV(M242:M244)</f>
        <v>1.6210408857416345E-2</v>
      </c>
    </row>
    <row r="247" spans="1:13" s="32" customFormat="1">
      <c r="C247" s="81"/>
      <c r="D247" s="27"/>
      <c r="E247" s="82" t="s">
        <v>239</v>
      </c>
      <c r="F247" s="88">
        <f>COUNT(F242:F244)</f>
        <v>3</v>
      </c>
      <c r="G247" s="89"/>
      <c r="H247" s="88">
        <f>COUNT(H242:H244)</f>
        <v>3</v>
      </c>
      <c r="I247" s="89"/>
      <c r="J247" s="88">
        <f>COUNT(J242:J244)</f>
        <v>3</v>
      </c>
      <c r="K247" s="88">
        <f>COUNT(K242:K244)</f>
        <v>3</v>
      </c>
      <c r="L247" s="88">
        <f>COUNT(L242:L244)</f>
        <v>3</v>
      </c>
      <c r="M247" s="88">
        <f>COUNT(M242:M244)</f>
        <v>3</v>
      </c>
    </row>
    <row r="248" spans="1:13">
      <c r="C248" s="78"/>
      <c r="F248" s="31"/>
      <c r="H248" s="31"/>
      <c r="J248" s="31"/>
    </row>
    <row r="249" spans="1:13">
      <c r="A249" s="27" t="s">
        <v>253</v>
      </c>
      <c r="B249" s="27">
        <v>305</v>
      </c>
      <c r="C249" s="78">
        <v>3214</v>
      </c>
      <c r="D249" s="27" t="s">
        <v>151</v>
      </c>
      <c r="E249" s="27" t="s">
        <v>422</v>
      </c>
      <c r="F249" s="42">
        <v>-8.2100000000000009</v>
      </c>
      <c r="G249" s="31">
        <v>4.4999999999999998E-2</v>
      </c>
      <c r="H249" s="42">
        <v>-16.189</v>
      </c>
      <c r="I249" s="31">
        <v>3.7999999999999999E-2</v>
      </c>
      <c r="J249" s="31">
        <f t="shared" ref="J249:J251" si="84">1.0282*(H249+1000)-1000</f>
        <v>11.554470200000083</v>
      </c>
      <c r="K249" s="42">
        <f>1000*LN(F249/1000+1)</f>
        <v>-8.2438876558934133</v>
      </c>
      <c r="L249" s="42">
        <f>1000*LN(H249/1000+1)</f>
        <v>-16.321473549029136</v>
      </c>
      <c r="M249" s="42">
        <f t="shared" ref="M249:M251" si="85">K249-0.529*L249-0.415</f>
        <v>-2.4828148456999821E-2</v>
      </c>
    </row>
    <row r="250" spans="1:13">
      <c r="A250" s="27" t="s">
        <v>255</v>
      </c>
      <c r="B250" s="27">
        <v>309</v>
      </c>
      <c r="C250" s="78">
        <v>3221</v>
      </c>
      <c r="D250" s="27" t="s">
        <v>151</v>
      </c>
      <c r="E250" s="27" t="s">
        <v>423</v>
      </c>
      <c r="F250" s="42">
        <v>-8.9190000000000005</v>
      </c>
      <c r="G250" s="31">
        <v>3.5000000000000003E-2</v>
      </c>
      <c r="H250" s="42">
        <v>-17.498999999999999</v>
      </c>
      <c r="I250" s="31">
        <v>3.7999999999999999E-2</v>
      </c>
      <c r="J250" s="31">
        <f t="shared" si="84"/>
        <v>10.207528199999956</v>
      </c>
      <c r="K250" s="42">
        <f>1000*LN(F250/1000+1)</f>
        <v>-8.959012371737634</v>
      </c>
      <c r="L250" s="42">
        <f>1000*LN(H250/1000+1)</f>
        <v>-17.65391742753393</v>
      </c>
      <c r="M250" s="42">
        <f t="shared" si="85"/>
        <v>-3.5090052572184172E-2</v>
      </c>
    </row>
    <row r="251" spans="1:13">
      <c r="A251" s="27" t="s">
        <v>257</v>
      </c>
      <c r="B251" s="27">
        <v>318</v>
      </c>
      <c r="C251" s="78">
        <v>3233</v>
      </c>
      <c r="D251" s="27" t="s">
        <v>151</v>
      </c>
      <c r="E251" s="27" t="s">
        <v>424</v>
      </c>
      <c r="F251" s="42">
        <v>-8.2370000000000001</v>
      </c>
      <c r="G251" s="31">
        <v>5.5E-2</v>
      </c>
      <c r="H251" s="42">
        <v>-16.236000000000001</v>
      </c>
      <c r="I251" s="31">
        <v>3.9E-2</v>
      </c>
      <c r="J251" s="31">
        <f t="shared" si="84"/>
        <v>11.506144800000015</v>
      </c>
      <c r="K251" s="42">
        <f>1000*LN(F251/1000+1)</f>
        <v>-8.2711115314356007</v>
      </c>
      <c r="L251" s="42">
        <f>1000*LN(H251/1000+1)</f>
        <v>-16.369248093845936</v>
      </c>
      <c r="M251" s="42">
        <f t="shared" si="85"/>
        <v>-2.6779289791099836E-2</v>
      </c>
    </row>
    <row r="252" spans="1:13" s="32" customFormat="1">
      <c r="C252" s="81"/>
      <c r="D252" s="27"/>
      <c r="E252" s="82" t="s">
        <v>238</v>
      </c>
      <c r="F252" s="83">
        <f>AVERAGE(F249:F251)</f>
        <v>-8.4553333333333338</v>
      </c>
      <c r="G252" s="84"/>
      <c r="H252" s="83">
        <f>AVERAGE(H249:H251)</f>
        <v>-16.641333333333336</v>
      </c>
      <c r="I252" s="84"/>
      <c r="J252" s="83">
        <f>AVERAGE(J249:J251)</f>
        <v>11.089381066666684</v>
      </c>
      <c r="K252" s="83">
        <f>AVERAGE(K249:K251)</f>
        <v>-8.4913371863555493</v>
      </c>
      <c r="L252" s="83">
        <f>AVERAGE(L249:L251)</f>
        <v>-16.781546356803002</v>
      </c>
      <c r="M252" s="83">
        <f>AVERAGE(M249:M251)</f>
        <v>-2.8899163606761275E-2</v>
      </c>
    </row>
    <row r="253" spans="1:13" s="32" customFormat="1">
      <c r="C253" s="81"/>
      <c r="D253" s="27"/>
      <c r="E253" s="85" t="s">
        <v>134</v>
      </c>
      <c r="F253" s="86">
        <f>STDEV(F249:F251)</f>
        <v>0.40177398289751576</v>
      </c>
      <c r="H253" s="86">
        <f>STDEV(H249:H251)</f>
        <v>0.74313278311034825</v>
      </c>
      <c r="J253" s="86">
        <f>STDEV(J249:J251)</f>
        <v>0.76408912759411574</v>
      </c>
      <c r="K253" s="86">
        <f>STDEV(K249:K251)</f>
        <v>0.40524726293524743</v>
      </c>
      <c r="L253" s="86">
        <f>STDEV(L249:L251)</f>
        <v>0.75587304857977577</v>
      </c>
      <c r="M253" s="83">
        <f>STDEV(M249:M251)</f>
        <v>5.4495016068494256E-3</v>
      </c>
    </row>
    <row r="254" spans="1:13" s="32" customFormat="1">
      <c r="C254" s="81"/>
      <c r="D254" s="27"/>
      <c r="E254" s="82" t="s">
        <v>239</v>
      </c>
      <c r="F254" s="88">
        <f>COUNT(F249:F251)</f>
        <v>3</v>
      </c>
      <c r="G254" s="89"/>
      <c r="H254" s="88">
        <f>COUNT(H249:H251)</f>
        <v>3</v>
      </c>
      <c r="I254" s="89"/>
      <c r="J254" s="88">
        <f>COUNT(J249:J251)</f>
        <v>3</v>
      </c>
      <c r="K254" s="88">
        <f>COUNT(K249:K251)</f>
        <v>3</v>
      </c>
      <c r="L254" s="88">
        <f>COUNT(L249:L251)</f>
        <v>3</v>
      </c>
      <c r="M254" s="88">
        <f>COUNT(M249:M251)</f>
        <v>3</v>
      </c>
    </row>
    <row r="255" spans="1:13">
      <c r="C255" s="78"/>
      <c r="F255" s="31"/>
      <c r="H255" s="31"/>
      <c r="J255" s="31"/>
    </row>
    <row r="256" spans="1:13">
      <c r="A256" s="27" t="s">
        <v>328</v>
      </c>
      <c r="B256" s="27">
        <v>329</v>
      </c>
      <c r="C256" s="78">
        <v>3249</v>
      </c>
      <c r="D256" s="27" t="s">
        <v>152</v>
      </c>
      <c r="E256" s="27" t="s">
        <v>425</v>
      </c>
      <c r="F256" s="42">
        <v>-7.266</v>
      </c>
      <c r="G256" s="31">
        <v>0.06</v>
      </c>
      <c r="H256" s="42">
        <v>-14.362</v>
      </c>
      <c r="I256" s="31">
        <v>4.2999999999999997E-2</v>
      </c>
      <c r="J256" s="31">
        <f t="shared" ref="J256:J258" si="86">1.0282*(H256+1000)-1000</f>
        <v>13.432991600000037</v>
      </c>
      <c r="K256" s="42">
        <f>1000*LN(F256/1000+1)</f>
        <v>-7.2925259477957551</v>
      </c>
      <c r="L256" s="42">
        <f>1000*LN(H256/1000+1)</f>
        <v>-14.466131751308932</v>
      </c>
      <c r="M256" s="42">
        <f t="shared" ref="M256:M258" si="87">K256-0.529*L256-0.415</f>
        <v>-5.4942251353329696E-2</v>
      </c>
    </row>
    <row r="257" spans="1:13">
      <c r="A257" s="27" t="s">
        <v>261</v>
      </c>
      <c r="B257" s="27">
        <v>332</v>
      </c>
      <c r="C257" s="78">
        <v>3253</v>
      </c>
      <c r="D257" s="27" t="s">
        <v>152</v>
      </c>
      <c r="E257" s="27" t="s">
        <v>426</v>
      </c>
      <c r="F257" s="42">
        <v>-7.1609999999999996</v>
      </c>
      <c r="G257" s="31">
        <v>5.2999999999999999E-2</v>
      </c>
      <c r="H257" s="42">
        <v>-14.27</v>
      </c>
      <c r="I257" s="31">
        <v>3.6999999999999998E-2</v>
      </c>
      <c r="J257" s="31">
        <f t="shared" si="86"/>
        <v>13.527586000000042</v>
      </c>
      <c r="K257" s="42">
        <f>1000*LN(F257/1000+1)</f>
        <v>-7.1867630268677436</v>
      </c>
      <c r="L257" s="42">
        <f>1000*LN(H257/1000+1)</f>
        <v>-14.372795550186899</v>
      </c>
      <c r="M257" s="42">
        <f t="shared" si="87"/>
        <v>1.4458191811260179E-3</v>
      </c>
    </row>
    <row r="258" spans="1:13">
      <c r="A258" s="27" t="s">
        <v>262</v>
      </c>
      <c r="B258" s="27">
        <v>344</v>
      </c>
      <c r="C258" s="78">
        <v>3268</v>
      </c>
      <c r="D258" s="27" t="s">
        <v>152</v>
      </c>
      <c r="E258" s="27" t="s">
        <v>427</v>
      </c>
      <c r="F258" s="42">
        <v>-7.2789999999999999</v>
      </c>
      <c r="G258" s="31">
        <v>5.5E-2</v>
      </c>
      <c r="H258" s="42">
        <v>-14.414</v>
      </c>
      <c r="I258" s="31">
        <v>2.5000000000000001E-2</v>
      </c>
      <c r="J258" s="31">
        <f t="shared" si="86"/>
        <v>13.379525199999989</v>
      </c>
      <c r="K258" s="42">
        <f>1000*LN(F258/1000+1)</f>
        <v>-7.305621182893228</v>
      </c>
      <c r="L258" s="42">
        <f>1000*LN(H258/1000+1)</f>
        <v>-14.518890849221815</v>
      </c>
      <c r="M258" s="42">
        <f t="shared" si="87"/>
        <v>-4.0127923654887654E-2</v>
      </c>
    </row>
    <row r="259" spans="1:13" s="32" customFormat="1">
      <c r="C259" s="81"/>
      <c r="D259" s="27"/>
      <c r="E259" s="82" t="s">
        <v>238</v>
      </c>
      <c r="F259" s="83">
        <f>AVERAGE(F256:F258)</f>
        <v>-7.2353333333333332</v>
      </c>
      <c r="G259" s="84"/>
      <c r="H259" s="83">
        <f>AVERAGE(H256:H258)</f>
        <v>-14.348666666666666</v>
      </c>
      <c r="I259" s="84"/>
      <c r="J259" s="83">
        <f>AVERAGE(J256:J258)</f>
        <v>13.446700933333355</v>
      </c>
      <c r="K259" s="83">
        <f>AVERAGE(K256:K258)</f>
        <v>-7.2616367191855753</v>
      </c>
      <c r="L259" s="83">
        <f>AVERAGE(L256:L258)</f>
        <v>-14.452606050239217</v>
      </c>
      <c r="M259" s="83">
        <f>AVERAGE(M256:M258)</f>
        <v>-3.1208118609030444E-2</v>
      </c>
    </row>
    <row r="260" spans="1:13" s="32" customFormat="1">
      <c r="C260" s="81"/>
      <c r="D260" s="27"/>
      <c r="E260" s="85" t="s">
        <v>134</v>
      </c>
      <c r="F260" s="86">
        <f>STDEV(F256:F258)</f>
        <v>6.4701880446655965E-2</v>
      </c>
      <c r="H260" s="86">
        <f>STDEV(H256:H258)</f>
        <v>7.292004754066847E-2</v>
      </c>
      <c r="J260" s="86">
        <f>STDEV(J256:J258)</f>
        <v>7.4976392881339421E-2</v>
      </c>
      <c r="K260" s="86">
        <f>STDEV(K256:K258)</f>
        <v>6.5172261327527611E-2</v>
      </c>
      <c r="L260" s="86">
        <f>STDEV(L256:L258)</f>
        <v>7.3980859295468701E-2</v>
      </c>
      <c r="M260" s="83">
        <f>STDEV(M256:M258)</f>
        <v>2.9233128744487181E-2</v>
      </c>
    </row>
    <row r="261" spans="1:13" s="32" customFormat="1">
      <c r="C261" s="81"/>
      <c r="D261" s="27"/>
      <c r="E261" s="82" t="s">
        <v>239</v>
      </c>
      <c r="F261" s="88">
        <f>COUNT(F256:F258)</f>
        <v>3</v>
      </c>
      <c r="G261" s="89"/>
      <c r="H261" s="88">
        <f>COUNT(H256:H258)</f>
        <v>3</v>
      </c>
      <c r="I261" s="89"/>
      <c r="J261" s="88">
        <f>COUNT(J256:J258)</f>
        <v>3</v>
      </c>
      <c r="K261" s="88">
        <f>COUNT(K256:K258)</f>
        <v>3</v>
      </c>
      <c r="L261" s="88">
        <f>COUNT(L256:L258)</f>
        <v>3</v>
      </c>
      <c r="M261" s="88">
        <f>COUNT(M256:M258)</f>
        <v>3</v>
      </c>
    </row>
    <row r="262" spans="1:13">
      <c r="C262" s="78"/>
      <c r="F262" s="31"/>
      <c r="H262" s="31"/>
      <c r="J262" s="31"/>
    </row>
    <row r="263" spans="1:13">
      <c r="A263" s="27" t="s">
        <v>428</v>
      </c>
      <c r="B263" s="27">
        <v>366</v>
      </c>
      <c r="C263" s="78">
        <v>3295</v>
      </c>
      <c r="D263" s="27" t="s">
        <v>429</v>
      </c>
      <c r="E263" s="27" t="s">
        <v>430</v>
      </c>
      <c r="F263" s="42">
        <v>1.736</v>
      </c>
      <c r="G263" s="31">
        <v>5.2999999999999999E-2</v>
      </c>
      <c r="H263" s="42">
        <v>2.8130000000000002</v>
      </c>
      <c r="I263" s="31">
        <v>3.1E-2</v>
      </c>
      <c r="J263" s="31">
        <f t="shared" ref="J263:J265" si="88">1.0282*(H263+1000)-1000</f>
        <v>31.092326599999978</v>
      </c>
      <c r="K263" s="42">
        <f>1000*LN(F263/1000+1)</f>
        <v>1.7344948936579365</v>
      </c>
      <c r="L263" s="42">
        <f>1000*LN(H263/1000+1)</f>
        <v>2.8090509196085955</v>
      </c>
      <c r="M263" s="42">
        <f t="shared" ref="M263:M265" si="89">K263-0.529*L263-0.415</f>
        <v>-0.16649304281501059</v>
      </c>
    </row>
    <row r="264" spans="1:13">
      <c r="A264" s="27" t="s">
        <v>337</v>
      </c>
      <c r="B264" s="27">
        <v>370</v>
      </c>
      <c r="C264" s="78">
        <v>3301</v>
      </c>
      <c r="D264" s="27" t="s">
        <v>429</v>
      </c>
      <c r="E264" s="27" t="s">
        <v>431</v>
      </c>
      <c r="F264" s="42">
        <v>1.8140000000000001</v>
      </c>
      <c r="G264" s="31">
        <v>6.6000000000000003E-2</v>
      </c>
      <c r="H264" s="42">
        <v>2.8969999999999998</v>
      </c>
      <c r="I264" s="31">
        <v>2.8000000000000001E-2</v>
      </c>
      <c r="J264" s="31">
        <f t="shared" si="88"/>
        <v>31.178695400000151</v>
      </c>
      <c r="K264" s="42">
        <f>1000*LN(F264/1000+1)</f>
        <v>1.812356689010614</v>
      </c>
      <c r="L264" s="42">
        <f>1000*LN(H264/1000+1)</f>
        <v>2.8928117823944262</v>
      </c>
      <c r="M264" s="42">
        <f t="shared" si="89"/>
        <v>-0.13294074387603744</v>
      </c>
    </row>
    <row r="265" spans="1:13">
      <c r="A265" s="27" t="s">
        <v>337</v>
      </c>
      <c r="B265" s="27">
        <v>374</v>
      </c>
      <c r="C265" s="78">
        <v>3306</v>
      </c>
      <c r="D265" s="27" t="s">
        <v>429</v>
      </c>
      <c r="E265" s="27" t="s">
        <v>432</v>
      </c>
      <c r="F265" s="42">
        <v>1.85</v>
      </c>
      <c r="G265" s="31">
        <v>5.7000000000000002E-2</v>
      </c>
      <c r="H265" s="42">
        <v>3.004</v>
      </c>
      <c r="I265" s="31">
        <v>3.7999999999999999E-2</v>
      </c>
      <c r="J265" s="31">
        <f t="shared" si="88"/>
        <v>31.288712799999985</v>
      </c>
      <c r="K265" s="42">
        <f>1000*LN(F265/1000+1)</f>
        <v>1.8482908576175248</v>
      </c>
      <c r="L265" s="42">
        <f>1000*LN(H265/1000+1)</f>
        <v>2.9994970077386145</v>
      </c>
      <c r="M265" s="42">
        <f t="shared" si="89"/>
        <v>-0.15344305947620235</v>
      </c>
    </row>
    <row r="266" spans="1:13" s="32" customFormat="1">
      <c r="C266" s="81"/>
      <c r="D266" s="27"/>
      <c r="E266" s="82" t="s">
        <v>238</v>
      </c>
      <c r="F266" s="83">
        <f>AVERAGE(F263:F265)</f>
        <v>1.8</v>
      </c>
      <c r="G266" s="84"/>
      <c r="H266" s="83">
        <f>AVERAGE(H263:H265)</f>
        <v>2.904666666666667</v>
      </c>
      <c r="I266" s="84"/>
      <c r="J266" s="83">
        <f>AVERAGE(J263:J265)</f>
        <v>31.186578266666704</v>
      </c>
      <c r="K266" s="83">
        <f>AVERAGE(K263:K265)</f>
        <v>1.7983808134286916</v>
      </c>
      <c r="L266" s="83">
        <f>AVERAGE(L263:L265)</f>
        <v>2.9004532365805455</v>
      </c>
      <c r="M266" s="83">
        <f>AVERAGE(M263:M265)</f>
        <v>-0.1509589487224168</v>
      </c>
    </row>
    <row r="267" spans="1:13" s="32" customFormat="1">
      <c r="C267" s="81"/>
      <c r="D267" s="27"/>
      <c r="E267" s="85" t="s">
        <v>134</v>
      </c>
      <c r="F267" s="86">
        <f>STDEV(F263:F265)</f>
        <v>5.827520913733391E-2</v>
      </c>
      <c r="H267" s="86">
        <f>STDEV(H263:H265)</f>
        <v>9.5730524564181296E-2</v>
      </c>
      <c r="J267" s="86">
        <f>STDEV(J263:J265)</f>
        <v>9.8430125356887624E-2</v>
      </c>
      <c r="K267" s="86">
        <f>STDEV(K263:K265)</f>
        <v>5.8171076808702829E-2</v>
      </c>
      <c r="L267" s="86">
        <f>STDEV(L263:L265)</f>
        <v>9.5452721216137446E-2</v>
      </c>
      <c r="M267" s="83">
        <f>STDEV(M263:M265)</f>
        <v>1.6913524047352153E-2</v>
      </c>
    </row>
    <row r="268" spans="1:13" s="32" customFormat="1">
      <c r="C268" s="81"/>
      <c r="D268" s="27"/>
      <c r="E268" s="82" t="s">
        <v>239</v>
      </c>
      <c r="F268" s="88">
        <f>COUNT(F263:F265)</f>
        <v>3</v>
      </c>
      <c r="G268" s="89"/>
      <c r="H268" s="88">
        <f>COUNT(H263:H265)</f>
        <v>3</v>
      </c>
      <c r="I268" s="89"/>
      <c r="J268" s="88">
        <f>COUNT(J263:J265)</f>
        <v>3</v>
      </c>
      <c r="K268" s="88">
        <f>COUNT(K263:K265)</f>
        <v>3</v>
      </c>
      <c r="L268" s="88">
        <f>COUNT(L263:L265)</f>
        <v>3</v>
      </c>
      <c r="M268" s="88">
        <f>COUNT(M263:M265)</f>
        <v>3</v>
      </c>
    </row>
    <row r="269" spans="1:13">
      <c r="C269" s="78"/>
      <c r="F269" s="31"/>
      <c r="H269" s="31"/>
      <c r="J269" s="31"/>
    </row>
    <row r="270" spans="1:13">
      <c r="A270" s="27" t="s">
        <v>266</v>
      </c>
      <c r="B270" s="27">
        <v>363</v>
      </c>
      <c r="C270" s="78">
        <v>3292</v>
      </c>
      <c r="D270" s="27" t="s">
        <v>139</v>
      </c>
      <c r="E270" s="27" t="s">
        <v>433</v>
      </c>
      <c r="F270" s="42">
        <v>1.466</v>
      </c>
      <c r="G270" s="31">
        <v>5.0999999999999997E-2</v>
      </c>
      <c r="H270" s="42">
        <v>2.2709999999999999</v>
      </c>
      <c r="I270" s="31">
        <v>3.7999999999999999E-2</v>
      </c>
      <c r="J270" s="31">
        <f t="shared" ref="J270:J272" si="90">1.0282*(H270+1000)-1000</f>
        <v>30.535042199999907</v>
      </c>
      <c r="K270" s="42">
        <f>1000*LN(F270/1000+1)</f>
        <v>1.4649264710675007</v>
      </c>
      <c r="L270" s="42">
        <f>1000*LN(H270/1000+1)</f>
        <v>2.2684251770450081</v>
      </c>
      <c r="M270" s="42">
        <f t="shared" ref="M270:M272" si="91">K270-0.529*L270-0.415</f>
        <v>-0.1500704475893086</v>
      </c>
    </row>
    <row r="271" spans="1:13">
      <c r="A271" s="27" t="s">
        <v>269</v>
      </c>
      <c r="B271" s="27">
        <v>367</v>
      </c>
      <c r="C271" s="78">
        <v>3298</v>
      </c>
      <c r="D271" s="27" t="s">
        <v>139</v>
      </c>
      <c r="E271" s="27" t="s">
        <v>434</v>
      </c>
      <c r="F271" s="42">
        <v>1.375</v>
      </c>
      <c r="G271" s="31">
        <v>8.6999999999999994E-2</v>
      </c>
      <c r="H271" s="42">
        <v>2.0750000000000002</v>
      </c>
      <c r="I271" s="31">
        <v>0.05</v>
      </c>
      <c r="J271" s="31">
        <f t="shared" si="90"/>
        <v>30.333515000000034</v>
      </c>
      <c r="K271" s="42">
        <f>1000*LN(F271/1000+1)</f>
        <v>1.3740555531437286</v>
      </c>
      <c r="L271" s="42">
        <f>1000*LN(H271/1000+1)</f>
        <v>2.0728501609304191</v>
      </c>
      <c r="M271" s="42">
        <f t="shared" si="91"/>
        <v>-0.13748218198846301</v>
      </c>
    </row>
    <row r="272" spans="1:13">
      <c r="A272" s="27" t="s">
        <v>337</v>
      </c>
      <c r="B272" s="27">
        <v>372</v>
      </c>
      <c r="C272" s="78">
        <v>3304</v>
      </c>
      <c r="D272" s="27" t="s">
        <v>139</v>
      </c>
      <c r="E272" s="27" t="s">
        <v>435</v>
      </c>
      <c r="F272" s="42">
        <v>1.292</v>
      </c>
      <c r="G272" s="31">
        <v>6.7000000000000004E-2</v>
      </c>
      <c r="H272" s="42">
        <v>1.954</v>
      </c>
      <c r="I272" s="31">
        <v>0.05</v>
      </c>
      <c r="J272" s="31">
        <f t="shared" si="90"/>
        <v>30.209102799999982</v>
      </c>
      <c r="K272" s="42">
        <f>1000*LN(F272/1000+1)</f>
        <v>1.2911660862005423</v>
      </c>
      <c r="L272" s="42">
        <f>1000*LN(H272/1000+1)</f>
        <v>1.952093425227418</v>
      </c>
      <c r="M272" s="42">
        <f t="shared" si="91"/>
        <v>-0.15649133574476187</v>
      </c>
    </row>
    <row r="273" spans="1:13" s="32" customFormat="1">
      <c r="C273" s="81"/>
      <c r="D273" s="27"/>
      <c r="E273" s="82" t="s">
        <v>238</v>
      </c>
      <c r="F273" s="83">
        <f>AVERAGE(F270:F272)</f>
        <v>1.3776666666666666</v>
      </c>
      <c r="G273" s="84"/>
      <c r="H273" s="83">
        <f>AVERAGE(H270:H272)</f>
        <v>2.1</v>
      </c>
      <c r="I273" s="84"/>
      <c r="J273" s="83">
        <f>AVERAGE(J270:J272)</f>
        <v>30.359219999999976</v>
      </c>
      <c r="K273" s="83">
        <f>AVERAGE(K270:K272)</f>
        <v>1.3767160368039237</v>
      </c>
      <c r="L273" s="83">
        <f>AVERAGE(L270:L272)</f>
        <v>2.0977895877342818</v>
      </c>
      <c r="M273" s="83">
        <f>AVERAGE(M270:M272)</f>
        <v>-0.14801465510751116</v>
      </c>
    </row>
    <row r="274" spans="1:13" s="32" customFormat="1">
      <c r="C274" s="81"/>
      <c r="D274" s="27"/>
      <c r="E274" s="85" t="s">
        <v>134</v>
      </c>
      <c r="F274" s="86">
        <f>STDEV(F270:F272)</f>
        <v>8.703064594344527E-2</v>
      </c>
      <c r="H274" s="86">
        <f>STDEV(H270:H272)</f>
        <v>0.1599718725276415</v>
      </c>
      <c r="J274" s="86">
        <f>STDEV(J270:J272)</f>
        <v>0.16448307933287679</v>
      </c>
      <c r="K274" s="86">
        <f>STDEV(K270:K272)</f>
        <v>8.691073850369703E-2</v>
      </c>
      <c r="L274" s="86">
        <f>STDEV(L270:L272)</f>
        <v>0.15963372312570823</v>
      </c>
      <c r="M274" s="83">
        <f>STDEV(M270:M272)</f>
        <v>9.6698859186038939E-3</v>
      </c>
    </row>
    <row r="275" spans="1:13" s="32" customFormat="1">
      <c r="C275" s="81"/>
      <c r="D275" s="27"/>
      <c r="E275" s="82" t="s">
        <v>239</v>
      </c>
      <c r="F275" s="88">
        <f>COUNT(F270:F272)</f>
        <v>3</v>
      </c>
      <c r="G275" s="89"/>
      <c r="H275" s="88">
        <f>COUNT(H270:H272)</f>
        <v>3</v>
      </c>
      <c r="I275" s="89"/>
      <c r="J275" s="88">
        <f>COUNT(J270:J272)</f>
        <v>3</v>
      </c>
      <c r="K275" s="88">
        <f>COUNT(K270:K272)</f>
        <v>3</v>
      </c>
      <c r="L275" s="88">
        <f>COUNT(L270:L272)</f>
        <v>3</v>
      </c>
      <c r="M275" s="88">
        <f>COUNT(M270:M272)</f>
        <v>3</v>
      </c>
    </row>
    <row r="276" spans="1:13">
      <c r="C276" s="78"/>
      <c r="F276" s="31"/>
      <c r="H276" s="31"/>
      <c r="J276" s="31"/>
    </row>
    <row r="277" spans="1:13">
      <c r="A277" s="27" t="s">
        <v>222</v>
      </c>
      <c r="B277" s="27">
        <v>228</v>
      </c>
      <c r="C277" s="78">
        <v>3122</v>
      </c>
      <c r="D277" s="27" t="s">
        <v>67</v>
      </c>
      <c r="E277" s="27" t="s">
        <v>436</v>
      </c>
      <c r="F277" s="42">
        <v>-8.6059999999999999</v>
      </c>
      <c r="G277" s="31">
        <v>4.7E-2</v>
      </c>
      <c r="H277" s="42">
        <v>-17.003</v>
      </c>
      <c r="I277" s="31">
        <v>3.4000000000000002E-2</v>
      </c>
      <c r="J277" s="31">
        <f t="shared" ref="J277:J278" si="92">1.0282*(H277+1000)-1000</f>
        <v>10.717515399999911</v>
      </c>
      <c r="K277" s="42">
        <f>1000*LN(F277/1000+1)</f>
        <v>-8.6432454615866927</v>
      </c>
      <c r="L277" s="42">
        <f>1000*LN(H277/1000+1)</f>
        <v>-17.14921072162139</v>
      </c>
      <c r="M277" s="42">
        <f t="shared" ref="M277:M278" si="93">K277-0.529*L277-0.415</f>
        <v>1.3687010151023193E-2</v>
      </c>
    </row>
    <row r="278" spans="1:13">
      <c r="A278" s="27" t="s">
        <v>226</v>
      </c>
      <c r="B278" s="27">
        <v>236</v>
      </c>
      <c r="C278" s="78">
        <v>3132</v>
      </c>
      <c r="D278" s="27" t="s">
        <v>67</v>
      </c>
      <c r="E278" s="27" t="s">
        <v>437</v>
      </c>
      <c r="F278" s="42">
        <v>-8.7560000000000002</v>
      </c>
      <c r="G278" s="31">
        <v>3.4000000000000002E-2</v>
      </c>
      <c r="H278" s="42">
        <v>-17.283000000000001</v>
      </c>
      <c r="I278" s="31">
        <v>0.03</v>
      </c>
      <c r="J278" s="31">
        <f t="shared" si="92"/>
        <v>10.429619399999979</v>
      </c>
      <c r="K278" s="42">
        <f>1000*LN(F278/1000+1)</f>
        <v>-8.7945590148285682</v>
      </c>
      <c r="L278" s="42">
        <f>1000*LN(H278/1000+1)</f>
        <v>-17.434094485885936</v>
      </c>
      <c r="M278" s="42">
        <f t="shared" si="93"/>
        <v>1.3076968205092021E-2</v>
      </c>
    </row>
    <row r="279" spans="1:13" s="32" customFormat="1">
      <c r="C279" s="81"/>
      <c r="D279" s="27"/>
      <c r="E279" s="82" t="s">
        <v>238</v>
      </c>
      <c r="F279" s="83">
        <f>AVERAGE(F277:F278)</f>
        <v>-8.6810000000000009</v>
      </c>
      <c r="G279" s="84"/>
      <c r="H279" s="83">
        <f>AVERAGE(H277:H278)</f>
        <v>-17.143000000000001</v>
      </c>
      <c r="I279" s="84"/>
      <c r="J279" s="83">
        <f>AVERAGE(J277:J278)</f>
        <v>10.573567399999945</v>
      </c>
      <c r="K279" s="83">
        <f>AVERAGE(K277:K278)</f>
        <v>-8.7189022382076296</v>
      </c>
      <c r="L279" s="83">
        <f>AVERAGE(L277:L278)</f>
        <v>-17.291652603753661</v>
      </c>
      <c r="M279" s="83">
        <f>AVERAGE(M277:M278)</f>
        <v>1.3381989178057607E-2</v>
      </c>
    </row>
    <row r="280" spans="1:13" s="32" customFormat="1">
      <c r="C280" s="81"/>
      <c r="D280" s="27"/>
      <c r="E280" s="85" t="s">
        <v>134</v>
      </c>
      <c r="F280" s="86">
        <f>STDEV(F277:F278)</f>
        <v>0.10606601717798238</v>
      </c>
      <c r="H280" s="86">
        <f>STDEV(H277:H278)</f>
        <v>0.1979898987322341</v>
      </c>
      <c r="J280" s="86">
        <f>STDEV(J277:J278)</f>
        <v>0.20357321387643451</v>
      </c>
      <c r="K280" s="86">
        <f>STDEV(K277:K278)</f>
        <v>0.10699483958276183</v>
      </c>
      <c r="L280" s="86">
        <f>STDEV(L277:L278)</f>
        <v>0.20144324156141008</v>
      </c>
      <c r="M280" s="83">
        <f>STDEV(M277:M278)</f>
        <v>4.3136479677616913E-4</v>
      </c>
    </row>
    <row r="281" spans="1:13" s="32" customFormat="1">
      <c r="C281" s="81"/>
      <c r="D281" s="27"/>
      <c r="E281" s="82" t="s">
        <v>239</v>
      </c>
      <c r="F281" s="88">
        <f>COUNT(F277:F278)</f>
        <v>2</v>
      </c>
      <c r="G281" s="89"/>
      <c r="H281" s="88">
        <f>COUNT(H277:H278)</f>
        <v>2</v>
      </c>
      <c r="I281" s="89"/>
      <c r="J281" s="88">
        <f>COUNT(J277:J278)</f>
        <v>2</v>
      </c>
      <c r="K281" s="88">
        <f>COUNT(K277:K278)</f>
        <v>2</v>
      </c>
      <c r="L281" s="88">
        <f>COUNT(L277:L278)</f>
        <v>2</v>
      </c>
      <c r="M281" s="88">
        <f>COUNT(M277:M278)</f>
        <v>2</v>
      </c>
    </row>
    <row r="282" spans="1:13">
      <c r="C282" s="78"/>
      <c r="F282" s="31"/>
      <c r="H282" s="31"/>
      <c r="J282" s="31"/>
    </row>
    <row r="283" spans="1:13">
      <c r="A283" s="27" t="s">
        <v>285</v>
      </c>
      <c r="B283" s="27">
        <v>231</v>
      </c>
      <c r="C283" s="78">
        <v>3127</v>
      </c>
      <c r="D283" s="27" t="s">
        <v>69</v>
      </c>
      <c r="E283" s="27" t="s">
        <v>438</v>
      </c>
      <c r="F283" s="42">
        <v>-6.4569999999999999</v>
      </c>
      <c r="G283" s="31">
        <v>5.6000000000000001E-2</v>
      </c>
      <c r="H283" s="42">
        <v>-12.930999999999999</v>
      </c>
      <c r="I283" s="31">
        <v>2.9000000000000001E-2</v>
      </c>
      <c r="J283" s="31">
        <f t="shared" ref="J283:J285" si="94">1.0282*(H283+1000)-1000</f>
        <v>14.904345799999987</v>
      </c>
      <c r="K283" s="42">
        <f>1000*LN(F283/1000+1)</f>
        <v>-6.4779365982391042</v>
      </c>
      <c r="L283" s="42">
        <f>1000*LN(H283/1000+1)</f>
        <v>-13.015333177573126</v>
      </c>
      <c r="M283" s="42">
        <f t="shared" ref="M283:M285" si="95">K283-0.529*L283-0.415</f>
        <v>-7.8253473029201159E-3</v>
      </c>
    </row>
    <row r="284" spans="1:13">
      <c r="A284" s="27" t="s">
        <v>312</v>
      </c>
      <c r="B284" s="27">
        <v>238</v>
      </c>
      <c r="C284" s="78">
        <v>3135</v>
      </c>
      <c r="D284" s="27" t="s">
        <v>69</v>
      </c>
      <c r="E284" s="27" t="s">
        <v>439</v>
      </c>
      <c r="F284" s="42">
        <v>-6.4669999999999996</v>
      </c>
      <c r="G284" s="31">
        <v>5.6000000000000001E-2</v>
      </c>
      <c r="H284" s="42">
        <v>-12.942</v>
      </c>
      <c r="I284" s="31">
        <v>6.2E-2</v>
      </c>
      <c r="J284" s="31">
        <f t="shared" si="94"/>
        <v>14.893035599999962</v>
      </c>
      <c r="K284" s="42">
        <f>1000*LN(F284/1000+1)</f>
        <v>-6.4880016385294992</v>
      </c>
      <c r="L284" s="42">
        <f>1000*LN(H284/1000+1)</f>
        <v>-13.026477344083283</v>
      </c>
      <c r="M284" s="42">
        <f t="shared" si="95"/>
        <v>-1.1995123509442374E-2</v>
      </c>
    </row>
    <row r="285" spans="1:13">
      <c r="A285" s="27" t="s">
        <v>312</v>
      </c>
      <c r="B285" s="27">
        <v>240</v>
      </c>
      <c r="C285" s="78">
        <v>3138</v>
      </c>
      <c r="D285" s="27" t="s">
        <v>69</v>
      </c>
      <c r="E285" s="27" t="s">
        <v>440</v>
      </c>
      <c r="F285" s="42">
        <v>-6.43</v>
      </c>
      <c r="G285" s="31">
        <v>7.0000000000000007E-2</v>
      </c>
      <c r="H285" s="42">
        <v>-12.824999999999999</v>
      </c>
      <c r="I285" s="31">
        <v>2.8000000000000001E-2</v>
      </c>
      <c r="J285" s="31">
        <f t="shared" si="94"/>
        <v>15.013334999999984</v>
      </c>
      <c r="K285" s="42">
        <f>1000*LN(F285/1000+1)</f>
        <v>-6.4507614954627028</v>
      </c>
      <c r="L285" s="42">
        <f>1000*LN(H285/1000+1)</f>
        <v>-12.907950300783927</v>
      </c>
      <c r="M285" s="42">
        <f t="shared" si="95"/>
        <v>-3.7455786348004894E-2</v>
      </c>
    </row>
    <row r="286" spans="1:13" s="32" customFormat="1">
      <c r="C286" s="81"/>
      <c r="D286" s="27"/>
      <c r="E286" s="82" t="s">
        <v>238</v>
      </c>
      <c r="F286" s="83">
        <f>AVERAGE(F283:F285)</f>
        <v>-6.4513333333333334</v>
      </c>
      <c r="G286" s="84"/>
      <c r="H286" s="83">
        <f>AVERAGE(H283:H285)</f>
        <v>-12.899333333333331</v>
      </c>
      <c r="I286" s="84"/>
      <c r="J286" s="83">
        <f>AVERAGE(J283:J285)</f>
        <v>14.936905466666644</v>
      </c>
      <c r="K286" s="83">
        <f>AVERAGE(K283:K285)</f>
        <v>-6.4722332440771027</v>
      </c>
      <c r="L286" s="83">
        <f>AVERAGE(L283:L285)</f>
        <v>-12.983253607480114</v>
      </c>
      <c r="M286" s="83">
        <f>AVERAGE(M283:M285)</f>
        <v>-1.909208572012246E-2</v>
      </c>
    </row>
    <row r="287" spans="1:13" s="32" customFormat="1">
      <c r="C287" s="81"/>
      <c r="D287" s="27"/>
      <c r="E287" s="85" t="s">
        <v>134</v>
      </c>
      <c r="F287" s="86">
        <f>STDEV(F283:F285)</f>
        <v>1.913983629327411E-2</v>
      </c>
      <c r="H287" s="86">
        <f>STDEV(H283:H285)</f>
        <v>6.4609080889093035E-2</v>
      </c>
      <c r="J287" s="86">
        <f>STDEV(J283:J285)</f>
        <v>6.6431056970171459E-2</v>
      </c>
      <c r="K287" s="86">
        <f>STDEV(K283:K285)</f>
        <v>1.9264040345467123E-2</v>
      </c>
      <c r="L287" s="86">
        <f>STDEV(L283:L285)</f>
        <v>6.5452189507580846E-2</v>
      </c>
      <c r="M287" s="83">
        <f>STDEV(M283:M285)</f>
        <v>1.6039510091208742E-2</v>
      </c>
    </row>
    <row r="288" spans="1:13" s="32" customFormat="1">
      <c r="C288" s="81"/>
      <c r="D288" s="27"/>
      <c r="E288" s="82" t="s">
        <v>239</v>
      </c>
      <c r="F288" s="88">
        <f>COUNT(F283:F285)</f>
        <v>3</v>
      </c>
      <c r="G288" s="89"/>
      <c r="H288" s="88">
        <f>COUNT(H283:H285)</f>
        <v>3</v>
      </c>
      <c r="I288" s="89"/>
      <c r="J288" s="88">
        <f>COUNT(J283:J285)</f>
        <v>3</v>
      </c>
      <c r="K288" s="88">
        <f>COUNT(K283:K285)</f>
        <v>3</v>
      </c>
      <c r="L288" s="88">
        <f>COUNT(L283:L285)</f>
        <v>3</v>
      </c>
      <c r="M288" s="88">
        <f>COUNT(M283:M285)</f>
        <v>3</v>
      </c>
    </row>
    <row r="289" spans="1:13">
      <c r="C289" s="78"/>
      <c r="F289" s="31"/>
      <c r="H289" s="31"/>
      <c r="J289" s="31"/>
    </row>
    <row r="290" spans="1:13">
      <c r="A290" s="27" t="s">
        <v>226</v>
      </c>
      <c r="B290" s="27">
        <v>233</v>
      </c>
      <c r="C290" s="78">
        <v>3129</v>
      </c>
      <c r="D290" s="27" t="s">
        <v>73</v>
      </c>
      <c r="E290" s="27" t="s">
        <v>441</v>
      </c>
      <c r="F290" s="42">
        <v>-9.952</v>
      </c>
      <c r="G290" s="31">
        <v>7.3999999999999996E-2</v>
      </c>
      <c r="H290" s="42">
        <v>-19.495999999999999</v>
      </c>
      <c r="I290" s="31">
        <v>2.4E-2</v>
      </c>
      <c r="J290" s="31">
        <f t="shared" ref="J290:J292" si="96">1.0282*(H290+1000)-1000</f>
        <v>8.1542127999999821</v>
      </c>
      <c r="K290" s="42">
        <f>1000*LN(F290/1000+1)</f>
        <v>-10.001852180368827</v>
      </c>
      <c r="L290" s="42">
        <f>1000*LN(H290/1000+1)</f>
        <v>-19.688553802808023</v>
      </c>
      <c r="M290" s="42">
        <f t="shared" ref="M290:M292" si="97">K290-0.529*L290-0.415</f>
        <v>-1.6072186833814839E-3</v>
      </c>
    </row>
    <row r="291" spans="1:13">
      <c r="A291" s="27" t="s">
        <v>442</v>
      </c>
      <c r="B291" s="27">
        <v>239</v>
      </c>
      <c r="C291" s="78">
        <v>3137</v>
      </c>
      <c r="D291" s="27" t="s">
        <v>73</v>
      </c>
      <c r="E291" s="27" t="s">
        <v>443</v>
      </c>
      <c r="F291" s="42">
        <v>-10.007</v>
      </c>
      <c r="G291" s="31">
        <v>5.3999999999999999E-2</v>
      </c>
      <c r="H291" s="42">
        <v>-19.553999999999998</v>
      </c>
      <c r="I291" s="31">
        <v>2.5000000000000001E-2</v>
      </c>
      <c r="J291" s="31">
        <f t="shared" si="96"/>
        <v>8.0945772000000034</v>
      </c>
      <c r="K291" s="42">
        <f>1000*LN(F291/1000+1)</f>
        <v>-10.057406585569703</v>
      </c>
      <c r="L291" s="42">
        <f>1000*LN(H291/1000+1)</f>
        <v>-19.74770880422766</v>
      </c>
      <c r="M291" s="42">
        <f t="shared" si="97"/>
        <v>-2.5868628133269789E-2</v>
      </c>
    </row>
    <row r="292" spans="1:13">
      <c r="A292" s="27" t="s">
        <v>228</v>
      </c>
      <c r="B292" s="27">
        <v>244</v>
      </c>
      <c r="C292" s="78">
        <v>3142</v>
      </c>
      <c r="D292" s="27" t="s">
        <v>73</v>
      </c>
      <c r="E292" s="27" t="s">
        <v>444</v>
      </c>
      <c r="F292" s="42">
        <v>-10.119</v>
      </c>
      <c r="G292" s="31">
        <v>8.7999999999999995E-2</v>
      </c>
      <c r="H292" s="42">
        <v>-19.763999999999999</v>
      </c>
      <c r="I292" s="31">
        <v>2.5999999999999999E-2</v>
      </c>
      <c r="J292" s="31">
        <f t="shared" si="96"/>
        <v>7.8786552000000256</v>
      </c>
      <c r="K292" s="42">
        <f>1000*LN(F292/1000+1)</f>
        <v>-10.170545098545245</v>
      </c>
      <c r="L292" s="42">
        <f>1000*LN(H292/1000+1)</f>
        <v>-19.961919982586064</v>
      </c>
      <c r="M292" s="42">
        <f t="shared" si="97"/>
        <v>-2.5689427757216998E-2</v>
      </c>
    </row>
    <row r="293" spans="1:13" s="32" customFormat="1">
      <c r="C293" s="81"/>
      <c r="D293" s="27"/>
      <c r="E293" s="82" t="s">
        <v>238</v>
      </c>
      <c r="F293" s="83">
        <f>AVERAGE(F290:F292)</f>
        <v>-10.026</v>
      </c>
      <c r="G293" s="84"/>
      <c r="H293" s="83">
        <f>AVERAGE(H290:H292)</f>
        <v>-19.604666666666663</v>
      </c>
      <c r="I293" s="84"/>
      <c r="J293" s="83">
        <f>AVERAGE(J290:J292)</f>
        <v>8.0424817333333376</v>
      </c>
      <c r="K293" s="83">
        <f>AVERAGE(K290:K292)</f>
        <v>-10.076601288161259</v>
      </c>
      <c r="L293" s="83">
        <f>AVERAGE(L290:L292)</f>
        <v>-19.799394196540586</v>
      </c>
      <c r="M293" s="83">
        <f>AVERAGE(M290:M292)</f>
        <v>-1.7721758191289422E-2</v>
      </c>
    </row>
    <row r="294" spans="1:13" s="32" customFormat="1">
      <c r="C294" s="81"/>
      <c r="D294" s="27"/>
      <c r="E294" s="85" t="s">
        <v>134</v>
      </c>
      <c r="F294" s="86">
        <f>STDEV(F290:F292)</f>
        <v>8.5105816487476268E-2</v>
      </c>
      <c r="H294" s="86">
        <f>STDEV(H290:H292)</f>
        <v>0.14100118202814277</v>
      </c>
      <c r="J294" s="86">
        <f>STDEV(J290:J292)</f>
        <v>0.14497741536131517</v>
      </c>
      <c r="K294" s="86">
        <f>STDEV(K290:K292)</f>
        <v>8.5968904938952512E-2</v>
      </c>
      <c r="L294" s="86">
        <f>STDEV(L290:L292)</f>
        <v>0.14382559541164969</v>
      </c>
      <c r="M294" s="83">
        <f>STDEV(M290:M292)</f>
        <v>1.3955888214572327E-2</v>
      </c>
    </row>
    <row r="295" spans="1:13" s="32" customFormat="1">
      <c r="C295" s="81"/>
      <c r="D295" s="27"/>
      <c r="E295" s="82" t="s">
        <v>239</v>
      </c>
      <c r="F295" s="88">
        <f>COUNT(F290:F292)</f>
        <v>3</v>
      </c>
      <c r="G295" s="89"/>
      <c r="H295" s="88">
        <f>COUNT(H290:H292)</f>
        <v>3</v>
      </c>
      <c r="I295" s="89"/>
      <c r="J295" s="88">
        <f>COUNT(J290:J292)</f>
        <v>3</v>
      </c>
      <c r="K295" s="88">
        <f>COUNT(K290:K292)</f>
        <v>3</v>
      </c>
      <c r="L295" s="88">
        <f>COUNT(L290:L292)</f>
        <v>3</v>
      </c>
      <c r="M295" s="88">
        <f>COUNT(M290:M292)</f>
        <v>3</v>
      </c>
    </row>
    <row r="296" spans="1:13">
      <c r="C296" s="78"/>
      <c r="F296" s="31"/>
      <c r="H296" s="31"/>
      <c r="J296" s="31"/>
    </row>
    <row r="297" spans="1:13">
      <c r="A297" s="27" t="s">
        <v>445</v>
      </c>
      <c r="B297" s="27">
        <v>283</v>
      </c>
      <c r="C297" s="78">
        <v>3185</v>
      </c>
      <c r="D297" s="27" t="s">
        <v>446</v>
      </c>
      <c r="E297" s="27" t="s">
        <v>447</v>
      </c>
      <c r="F297" s="42">
        <v>-9.8569999999999993</v>
      </c>
      <c r="G297" s="31">
        <v>0.10199999999999999</v>
      </c>
      <c r="H297" s="42">
        <v>-19.492000000000001</v>
      </c>
      <c r="I297" s="31">
        <v>8.7999999999999995E-2</v>
      </c>
      <c r="J297" s="31">
        <f t="shared" ref="J297:J299" si="98">1.0282*(H297+1000)-1000</f>
        <v>8.1583256000000119</v>
      </c>
      <c r="K297" s="42">
        <f>1000*LN(F297/1000+1)</f>
        <v>-9.9059018401513033</v>
      </c>
      <c r="L297" s="42">
        <f>1000*LN(H297/1000+1)</f>
        <v>-19.684474276522607</v>
      </c>
      <c r="M297" s="42">
        <f t="shared" ref="M297:M299" si="99">K297-0.529*L297-0.415</f>
        <v>9.2185052129155898E-2</v>
      </c>
    </row>
    <row r="298" spans="1:13">
      <c r="A298" s="27" t="s">
        <v>234</v>
      </c>
      <c r="B298" s="27">
        <v>295</v>
      </c>
      <c r="C298" s="78">
        <v>3200</v>
      </c>
      <c r="D298" s="27" t="s">
        <v>446</v>
      </c>
      <c r="E298" s="27" t="s">
        <v>448</v>
      </c>
      <c r="F298" s="42">
        <v>-9.7249999999999996</v>
      </c>
      <c r="G298" s="31">
        <v>8.5000000000000006E-2</v>
      </c>
      <c r="H298" s="42">
        <v>-19.047000000000001</v>
      </c>
      <c r="I298" s="31">
        <v>4.4999999999999998E-2</v>
      </c>
      <c r="J298" s="31">
        <f t="shared" si="98"/>
        <v>8.6158745999999837</v>
      </c>
      <c r="K298" s="42">
        <f>1000*LN(F298/1000+1)</f>
        <v>-9.7725966488275589</v>
      </c>
      <c r="L298" s="42">
        <f>1000*LN(H298/1000+1)</f>
        <v>-19.230730860125593</v>
      </c>
      <c r="M298" s="42">
        <f t="shared" si="99"/>
        <v>-1.4540023821120351E-2</v>
      </c>
    </row>
    <row r="299" spans="1:13">
      <c r="A299" s="27" t="s">
        <v>236</v>
      </c>
      <c r="B299" s="27">
        <v>298</v>
      </c>
      <c r="C299" s="78">
        <v>3203</v>
      </c>
      <c r="D299" s="27" t="s">
        <v>446</v>
      </c>
      <c r="E299" s="27" t="s">
        <v>449</v>
      </c>
      <c r="F299" s="42">
        <v>-10.188000000000001</v>
      </c>
      <c r="G299" s="31">
        <v>4.2999999999999997E-2</v>
      </c>
      <c r="H299" s="42">
        <v>-19.937999999999999</v>
      </c>
      <c r="I299" s="31">
        <v>4.2000000000000003E-2</v>
      </c>
      <c r="J299" s="31">
        <f t="shared" si="98"/>
        <v>7.6997483999999758</v>
      </c>
      <c r="K299" s="42">
        <f>1000*LN(F299/1000+1)</f>
        <v>-10.240252876496603</v>
      </c>
      <c r="L299" s="42">
        <f>1000*LN(H299/1000+1)</f>
        <v>-20.139444012562087</v>
      </c>
      <c r="M299" s="42">
        <f t="shared" si="99"/>
        <v>-1.4869938512580005E-3</v>
      </c>
    </row>
    <row r="300" spans="1:13" s="32" customFormat="1">
      <c r="C300" s="81"/>
      <c r="D300" s="27"/>
      <c r="E300" s="82" t="s">
        <v>238</v>
      </c>
      <c r="F300" s="83">
        <f>AVERAGE(F297:F299)</f>
        <v>-9.9233333333333338</v>
      </c>
      <c r="G300" s="84"/>
      <c r="H300" s="83">
        <f>AVERAGE(H297:H299)</f>
        <v>-19.492333333333335</v>
      </c>
      <c r="I300" s="84"/>
      <c r="J300" s="83">
        <f>AVERAGE(J297:J299)</f>
        <v>8.1579828666666572</v>
      </c>
      <c r="K300" s="83">
        <f>AVERAGE(K297:K299)</f>
        <v>-9.9729171218251551</v>
      </c>
      <c r="L300" s="83">
        <f>AVERAGE(L297:L299)</f>
        <v>-19.684883049736762</v>
      </c>
      <c r="M300" s="83">
        <f>AVERAGE(M297:M299)</f>
        <v>2.5386011485592514E-2</v>
      </c>
    </row>
    <row r="301" spans="1:13" s="32" customFormat="1">
      <c r="C301" s="81"/>
      <c r="D301" s="27"/>
      <c r="E301" s="85" t="s">
        <v>134</v>
      </c>
      <c r="F301" s="86">
        <f>STDEV(F297:F299)</f>
        <v>0.23852113812686207</v>
      </c>
      <c r="H301" s="86">
        <f>STDEV(H297:H299)</f>
        <v>0.44550009352786063</v>
      </c>
      <c r="J301" s="86">
        <f>STDEV(J297:J299)</f>
        <v>0.45806319616535113</v>
      </c>
      <c r="K301" s="86">
        <f>STDEV(K297:K299)</f>
        <v>0.24092296030635921</v>
      </c>
      <c r="L301" s="86">
        <f>STDEV(L297:L299)</f>
        <v>0.45435671412935369</v>
      </c>
      <c r="M301" s="83">
        <f>STDEV(M297:M299)</f>
        <v>5.821665802005347E-2</v>
      </c>
    </row>
    <row r="302" spans="1:13" s="32" customFormat="1">
      <c r="C302" s="81"/>
      <c r="D302" s="27"/>
      <c r="E302" s="82" t="s">
        <v>239</v>
      </c>
      <c r="F302" s="88">
        <f>COUNT(F297:F299)</f>
        <v>3</v>
      </c>
      <c r="G302" s="89"/>
      <c r="H302" s="88">
        <f>COUNT(H297:H299)</f>
        <v>3</v>
      </c>
      <c r="I302" s="89"/>
      <c r="J302" s="88">
        <f>COUNT(J297:J299)</f>
        <v>3</v>
      </c>
      <c r="K302" s="88">
        <f>COUNT(K297:K299)</f>
        <v>3</v>
      </c>
      <c r="L302" s="88">
        <f>COUNT(L297:L299)</f>
        <v>3</v>
      </c>
      <c r="M302" s="88">
        <f>COUNT(M297:M299)</f>
        <v>3</v>
      </c>
    </row>
    <row r="303" spans="1:13">
      <c r="C303" s="78"/>
      <c r="F303" s="31"/>
      <c r="H303" s="31"/>
      <c r="J303" s="31"/>
    </row>
    <row r="304" spans="1:13">
      <c r="A304" s="27" t="s">
        <v>450</v>
      </c>
      <c r="B304" s="27">
        <v>286</v>
      </c>
      <c r="C304" s="78">
        <v>3189</v>
      </c>
      <c r="D304" s="27" t="s">
        <v>451</v>
      </c>
      <c r="E304" s="27" t="s">
        <v>452</v>
      </c>
      <c r="F304" s="42">
        <v>-7.7359999999999998</v>
      </c>
      <c r="G304" s="31">
        <v>7.0000000000000007E-2</v>
      </c>
      <c r="H304" s="42">
        <v>-15.233000000000001</v>
      </c>
      <c r="I304" s="31">
        <v>3.2000000000000001E-2</v>
      </c>
      <c r="J304" s="31">
        <f t="shared" ref="J304:J309" si="100">1.0282*(H304+1000)-1000</f>
        <v>12.537429400000065</v>
      </c>
      <c r="K304" s="42">
        <f t="shared" ref="K304:K309" si="101">1000*LN(F304/1000+1)</f>
        <v>-7.7660780710554853</v>
      </c>
      <c r="L304" s="42">
        <f t="shared" ref="L304:L309" si="102">1000*LN(H304/1000+1)</f>
        <v>-15.350214015342269</v>
      </c>
      <c r="M304" s="42">
        <f t="shared" ref="M304:M309" si="103">K304-0.529*L304-0.415</f>
        <v>-6.0814856939423956E-2</v>
      </c>
    </row>
    <row r="305" spans="1:13">
      <c r="A305" s="27" t="s">
        <v>251</v>
      </c>
      <c r="B305" s="27">
        <v>291</v>
      </c>
      <c r="C305" s="78">
        <v>3195</v>
      </c>
      <c r="D305" s="27" t="s">
        <v>451</v>
      </c>
      <c r="E305" s="27" t="s">
        <v>453</v>
      </c>
      <c r="F305" s="42">
        <v>-7.5720000000000001</v>
      </c>
      <c r="G305" s="31">
        <v>6.3E-2</v>
      </c>
      <c r="H305" s="42">
        <v>-14.971</v>
      </c>
      <c r="I305" s="31">
        <v>3.7999999999999999E-2</v>
      </c>
      <c r="J305" s="31">
        <f t="shared" si="100"/>
        <v>12.806817799999976</v>
      </c>
      <c r="K305" s="42">
        <f t="shared" si="101"/>
        <v>-7.6008131328452109</v>
      </c>
      <c r="L305" s="42">
        <f t="shared" si="102"/>
        <v>-15.08419661907876</v>
      </c>
      <c r="M305" s="42">
        <f t="shared" si="103"/>
        <v>-3.6273121352546178E-2</v>
      </c>
    </row>
    <row r="306" spans="1:13">
      <c r="A306" s="27" t="s">
        <v>234</v>
      </c>
      <c r="B306" s="27">
        <v>293</v>
      </c>
      <c r="C306" s="78">
        <v>3198</v>
      </c>
      <c r="D306" s="27" t="s">
        <v>451</v>
      </c>
      <c r="E306" s="27" t="s">
        <v>454</v>
      </c>
      <c r="F306" s="42">
        <v>-7.593</v>
      </c>
      <c r="G306" s="31">
        <v>0.10100000000000001</v>
      </c>
      <c r="H306" s="42">
        <v>-15.064</v>
      </c>
      <c r="I306" s="31">
        <v>4.2999999999999997E-2</v>
      </c>
      <c r="J306" s="31">
        <f t="shared" si="100"/>
        <v>12.71119520000002</v>
      </c>
      <c r="K306" s="42">
        <f t="shared" si="101"/>
        <v>-7.6219735819512797</v>
      </c>
      <c r="L306" s="42">
        <f t="shared" si="102"/>
        <v>-15.178614540279492</v>
      </c>
      <c r="M306" s="42">
        <f t="shared" si="103"/>
        <v>-7.486490143428115E-3</v>
      </c>
    </row>
    <row r="307" spans="1:13">
      <c r="A307" s="27" t="s">
        <v>455</v>
      </c>
      <c r="B307" s="27">
        <v>324</v>
      </c>
      <c r="C307" s="78">
        <v>3240</v>
      </c>
      <c r="D307" s="27" t="s">
        <v>456</v>
      </c>
      <c r="E307" s="27" t="s">
        <v>457</v>
      </c>
      <c r="F307" s="42">
        <v>-7.452</v>
      </c>
      <c r="G307" s="31">
        <v>6.3E-2</v>
      </c>
      <c r="H307" s="42">
        <v>-14.824</v>
      </c>
      <c r="I307" s="31">
        <v>3.5000000000000003E-2</v>
      </c>
      <c r="J307" s="31">
        <f t="shared" si="100"/>
        <v>12.957963199999995</v>
      </c>
      <c r="K307" s="42">
        <f t="shared" si="101"/>
        <v>-7.479904869827223</v>
      </c>
      <c r="L307" s="42">
        <f t="shared" si="102"/>
        <v>-14.934973568408616</v>
      </c>
      <c r="M307" s="42">
        <f t="shared" si="103"/>
        <v>5.6961478609345861E-3</v>
      </c>
    </row>
    <row r="308" spans="1:13">
      <c r="A308" s="27" t="s">
        <v>262</v>
      </c>
      <c r="B308" s="27">
        <v>337</v>
      </c>
      <c r="C308" s="78">
        <v>3260</v>
      </c>
      <c r="D308" s="27" t="s">
        <v>451</v>
      </c>
      <c r="E308" s="27" t="s">
        <v>458</v>
      </c>
      <c r="F308" s="42">
        <v>-7.5439999999999996</v>
      </c>
      <c r="G308" s="31">
        <v>4.5999999999999999E-2</v>
      </c>
      <c r="H308" s="42">
        <v>-14.888</v>
      </c>
      <c r="I308" s="31">
        <v>4.7E-2</v>
      </c>
      <c r="J308" s="31">
        <f t="shared" si="100"/>
        <v>12.892158399999971</v>
      </c>
      <c r="K308" s="42">
        <f t="shared" si="101"/>
        <v>-7.5725998972083834</v>
      </c>
      <c r="L308" s="42">
        <f t="shared" si="102"/>
        <v>-14.999938690281738</v>
      </c>
      <c r="M308" s="42">
        <f t="shared" si="103"/>
        <v>-5.2632330049343368E-2</v>
      </c>
    </row>
    <row r="309" spans="1:13">
      <c r="A309" s="27" t="s">
        <v>262</v>
      </c>
      <c r="B309" s="27">
        <v>341</v>
      </c>
      <c r="C309" s="78">
        <v>3264</v>
      </c>
      <c r="D309" s="27" t="s">
        <v>148</v>
      </c>
      <c r="E309" s="27" t="s">
        <v>459</v>
      </c>
      <c r="F309" s="42">
        <v>-7.4950000000000001</v>
      </c>
      <c r="G309" s="31">
        <v>7.2999999999999995E-2</v>
      </c>
      <c r="H309" s="42">
        <v>-14.901</v>
      </c>
      <c r="I309" s="31">
        <v>6.0999999999999999E-2</v>
      </c>
      <c r="J309" s="31">
        <f t="shared" si="100"/>
        <v>12.878791800000045</v>
      </c>
      <c r="K309" s="42">
        <f t="shared" si="101"/>
        <v>-7.5232286501058772</v>
      </c>
      <c r="L309" s="42">
        <f t="shared" si="102"/>
        <v>-15.013135246386875</v>
      </c>
      <c r="M309" s="42">
        <f t="shared" si="103"/>
        <v>3.7198952327806567E-3</v>
      </c>
    </row>
    <row r="310" spans="1:13" s="32" customFormat="1">
      <c r="C310" s="81"/>
      <c r="D310" s="27"/>
      <c r="E310" s="82" t="s">
        <v>238</v>
      </c>
      <c r="F310" s="83">
        <f>AVERAGE(F304:F309)</f>
        <v>-7.5653333333333324</v>
      </c>
      <c r="G310" s="84"/>
      <c r="H310" s="83">
        <f>AVERAGE(H304:H309)</f>
        <v>-14.980166666666667</v>
      </c>
      <c r="I310" s="84"/>
      <c r="J310" s="83">
        <f>AVERAGE(J304:J309)</f>
        <v>12.797392633333345</v>
      </c>
      <c r="K310" s="83">
        <f>AVERAGE(K304:K309)</f>
        <v>-7.5940997004989095</v>
      </c>
      <c r="L310" s="83">
        <f>AVERAGE(L304:L309)</f>
        <v>-15.093512113296292</v>
      </c>
      <c r="M310" s="83">
        <f>AVERAGE(M304:M309)</f>
        <v>-2.4631792565171062E-2</v>
      </c>
    </row>
    <row r="311" spans="1:13" s="32" customFormat="1">
      <c r="C311" s="81"/>
      <c r="D311" s="27"/>
      <c r="E311" s="85" t="s">
        <v>134</v>
      </c>
      <c r="F311" s="86">
        <f>STDEV(F304:F309)</f>
        <v>9.8166525183825529E-2</v>
      </c>
      <c r="H311" s="86">
        <f>STDEV(H304:H309)</f>
        <v>0.14844987930836032</v>
      </c>
      <c r="J311" s="86">
        <f>STDEV(J304:J309)</f>
        <v>0.15263616590483131</v>
      </c>
      <c r="K311" s="86">
        <f>STDEV(K304:K309)</f>
        <v>9.8918137930171582E-2</v>
      </c>
      <c r="L311" s="86">
        <f>STDEV(L304:L309)</f>
        <v>0.15071560268857812</v>
      </c>
      <c r="M311" s="83">
        <f>STDEV(M304:M309)</f>
        <v>2.9142163095640647E-2</v>
      </c>
    </row>
    <row r="312" spans="1:13" s="32" customFormat="1">
      <c r="C312" s="81"/>
      <c r="D312" s="27"/>
      <c r="E312" s="82" t="s">
        <v>239</v>
      </c>
      <c r="F312" s="88">
        <f>COUNT(F304:F309)</f>
        <v>6</v>
      </c>
      <c r="G312" s="89"/>
      <c r="H312" s="88">
        <f>COUNT(H304:H309)</f>
        <v>6</v>
      </c>
      <c r="I312" s="89"/>
      <c r="J312" s="88">
        <f>COUNT(J304:J309)</f>
        <v>6</v>
      </c>
      <c r="K312" s="88">
        <f>COUNT(K304:K309)</f>
        <v>6</v>
      </c>
      <c r="L312" s="88">
        <f>COUNT(L304:L309)</f>
        <v>6</v>
      </c>
      <c r="M312" s="88">
        <f>COUNT(M304:M309)</f>
        <v>6</v>
      </c>
    </row>
    <row r="313" spans="1:13">
      <c r="C313" s="78"/>
      <c r="F313" s="31"/>
      <c r="H313" s="31"/>
      <c r="J313" s="31"/>
    </row>
    <row r="314" spans="1:13">
      <c r="A314" s="27" t="s">
        <v>460</v>
      </c>
      <c r="B314" s="27">
        <v>303</v>
      </c>
      <c r="C314" s="78">
        <v>3212</v>
      </c>
      <c r="D314" s="27" t="s">
        <v>143</v>
      </c>
      <c r="E314" s="27" t="s">
        <v>461</v>
      </c>
      <c r="F314" s="42">
        <v>-9.391</v>
      </c>
      <c r="G314" s="31">
        <v>6.7000000000000004E-2</v>
      </c>
      <c r="H314" s="42">
        <v>-18.5</v>
      </c>
      <c r="I314" s="31">
        <v>5.3999999999999999E-2</v>
      </c>
      <c r="J314" s="31">
        <f t="shared" ref="J314:J315" si="104">1.0282*(H314+1000)-1000</f>
        <v>9.1783000000000357</v>
      </c>
      <c r="K314" s="42">
        <f>1000*LN(F314/1000+1)</f>
        <v>-9.435373466485597</v>
      </c>
      <c r="L314" s="42">
        <f>1000*LN(H314/1000+1)</f>
        <v>-18.673265265621257</v>
      </c>
      <c r="M314" s="42">
        <f t="shared" ref="M314:M315" si="105">K314-0.529*L314-0.415</f>
        <v>2.7783859028049085E-2</v>
      </c>
    </row>
    <row r="315" spans="1:13">
      <c r="A315" s="27" t="s">
        <v>257</v>
      </c>
      <c r="B315" s="27">
        <v>320</v>
      </c>
      <c r="C315" s="78">
        <v>3235</v>
      </c>
      <c r="D315" s="27" t="s">
        <v>462</v>
      </c>
      <c r="E315" s="27" t="s">
        <v>463</v>
      </c>
      <c r="F315" s="42">
        <v>-9.4429999999999996</v>
      </c>
      <c r="G315" s="31">
        <v>5.0999999999999997E-2</v>
      </c>
      <c r="H315" s="42">
        <v>-18.501999999999999</v>
      </c>
      <c r="I315" s="31">
        <v>5.0999999999999997E-2</v>
      </c>
      <c r="J315" s="31">
        <f t="shared" si="104"/>
        <v>9.1762436000000207</v>
      </c>
      <c r="K315" s="42">
        <f>1000*LN(F315/1000+1)</f>
        <v>-9.4878678056897634</v>
      </c>
      <c r="L315" s="42">
        <f>1000*LN(H315/1000+1)</f>
        <v>-18.675302965099359</v>
      </c>
      <c r="M315" s="42">
        <f t="shared" si="105"/>
        <v>-2.3632537152201871E-2</v>
      </c>
    </row>
    <row r="316" spans="1:13" s="32" customFormat="1">
      <c r="C316" s="81"/>
      <c r="D316" s="27"/>
      <c r="E316" s="82" t="s">
        <v>238</v>
      </c>
      <c r="F316" s="83">
        <f>AVERAGE(F314:F315)</f>
        <v>-9.4169999999999998</v>
      </c>
      <c r="G316" s="84"/>
      <c r="H316" s="83">
        <f>AVERAGE(H314:H315)</f>
        <v>-18.500999999999998</v>
      </c>
      <c r="I316" s="84"/>
      <c r="J316" s="83">
        <f>AVERAGE(J314:J315)</f>
        <v>9.1772718000000282</v>
      </c>
      <c r="K316" s="83">
        <f>AVERAGE(K314:K315)</f>
        <v>-9.4616206360876802</v>
      </c>
      <c r="L316" s="83">
        <f>AVERAGE(L314:L315)</f>
        <v>-18.674284115360308</v>
      </c>
      <c r="M316" s="83">
        <f>AVERAGE(M314:M315)</f>
        <v>2.0756609379236068E-3</v>
      </c>
    </row>
    <row r="317" spans="1:13" s="32" customFormat="1">
      <c r="C317" s="81"/>
      <c r="D317" s="27"/>
      <c r="E317" s="85" t="s">
        <v>134</v>
      </c>
      <c r="F317" s="86">
        <f>STDEV(F314:F315)</f>
        <v>3.6769552621700188E-2</v>
      </c>
      <c r="H317" s="83">
        <f>STDEV(H314:H315)</f>
        <v>1.4142135623723114E-3</v>
      </c>
      <c r="J317" s="86">
        <f>STDEV(J314:J315)</f>
        <v>1.4540943848425851E-3</v>
      </c>
      <c r="K317" s="86">
        <f>STDEV(K314:K315)</f>
        <v>3.711910322517286E-2</v>
      </c>
      <c r="L317" s="86">
        <f>STDEV(L314:L315)</f>
        <v>1.4408711189860214E-3</v>
      </c>
      <c r="M317" s="83">
        <f>STDEV(M314:M315)</f>
        <v>3.6356882403229547E-2</v>
      </c>
    </row>
    <row r="318" spans="1:13" s="32" customFormat="1">
      <c r="C318" s="81"/>
      <c r="D318" s="27"/>
      <c r="E318" s="82" t="s">
        <v>239</v>
      </c>
      <c r="F318" s="88">
        <f>COUNT(F314:F315)</f>
        <v>2</v>
      </c>
      <c r="G318" s="89"/>
      <c r="H318" s="88">
        <f>COUNT(H314:H315)</f>
        <v>2</v>
      </c>
      <c r="I318" s="89"/>
      <c r="J318" s="88">
        <f>COUNT(J314:J315)</f>
        <v>2</v>
      </c>
      <c r="K318" s="88">
        <f>COUNT(K314:K315)</f>
        <v>2</v>
      </c>
      <c r="L318" s="88">
        <f>COUNT(L314:L315)</f>
        <v>2</v>
      </c>
      <c r="M318" s="88">
        <f>COUNT(M314:M315)</f>
        <v>2</v>
      </c>
    </row>
    <row r="319" spans="1:13">
      <c r="C319" s="78"/>
      <c r="F319" s="31"/>
      <c r="H319" s="31"/>
      <c r="J319" s="31"/>
    </row>
    <row r="320" spans="1:13">
      <c r="A320" s="27" t="s">
        <v>231</v>
      </c>
      <c r="B320" s="27">
        <v>250</v>
      </c>
      <c r="C320" s="78">
        <v>3150</v>
      </c>
      <c r="D320" s="27" t="s">
        <v>464</v>
      </c>
      <c r="E320" s="27" t="s">
        <v>465</v>
      </c>
      <c r="F320" s="42">
        <v>-13.5</v>
      </c>
      <c r="G320" s="31">
        <v>6.4000000000000001E-2</v>
      </c>
      <c r="H320" s="42">
        <v>-26.259</v>
      </c>
      <c r="I320" s="31">
        <v>3.3000000000000002E-2</v>
      </c>
      <c r="J320" s="31">
        <f t="shared" ref="J320:J322" si="106">1.0282*(H320+1000)-1000</f>
        <v>1.200496199999975</v>
      </c>
      <c r="K320" s="42">
        <f>1000*LN(F320/1000+1)</f>
        <v>-13.591953519466971</v>
      </c>
      <c r="L320" s="42">
        <f>1000*LN(H320/1000+1)</f>
        <v>-26.609924458634307</v>
      </c>
      <c r="M320" s="42">
        <f t="shared" ref="M320:M322" si="107">K320-0.529*L320-0.415</f>
        <v>6.9696519150578118E-2</v>
      </c>
    </row>
    <row r="321" spans="1:13">
      <c r="A321" s="27" t="s">
        <v>466</v>
      </c>
      <c r="B321" s="27">
        <v>262</v>
      </c>
      <c r="C321" s="78">
        <v>3163</v>
      </c>
      <c r="D321" s="27" t="s">
        <v>156</v>
      </c>
      <c r="E321" s="27" t="s">
        <v>467</v>
      </c>
      <c r="F321" s="42">
        <v>-14.074999999999999</v>
      </c>
      <c r="G321" s="31">
        <v>0.08</v>
      </c>
      <c r="H321" s="42">
        <v>-27.265999999999998</v>
      </c>
      <c r="I321" s="31">
        <v>7.9000000000000001E-2</v>
      </c>
      <c r="J321" s="31">
        <f t="shared" si="106"/>
        <v>0.16509880000000976</v>
      </c>
      <c r="K321" s="42">
        <f>1000*LN(F321/1000+1)</f>
        <v>-14.174992181305571</v>
      </c>
      <c r="L321" s="42">
        <f>1000*LN(H321/1000+1)</f>
        <v>-27.644615466574241</v>
      </c>
      <c r="M321" s="42">
        <f t="shared" si="107"/>
        <v>3.4009400512203192E-2</v>
      </c>
    </row>
    <row r="322" spans="1:13">
      <c r="A322" s="27" t="s">
        <v>408</v>
      </c>
      <c r="B322" s="27">
        <v>264</v>
      </c>
      <c r="C322" s="78">
        <v>3165</v>
      </c>
      <c r="D322" s="27" t="s">
        <v>156</v>
      </c>
      <c r="E322" s="27" t="s">
        <v>468</v>
      </c>
      <c r="F322" s="42">
        <v>-13.997</v>
      </c>
      <c r="G322" s="31">
        <v>6.5000000000000002E-2</v>
      </c>
      <c r="H322" s="42">
        <v>-27.033000000000001</v>
      </c>
      <c r="I322" s="31">
        <v>4.8000000000000001E-2</v>
      </c>
      <c r="J322" s="31">
        <f t="shared" si="106"/>
        <v>0.40466939999998885</v>
      </c>
      <c r="K322" s="42">
        <f>1000*LN(F322/1000+1)</f>
        <v>-14.095881787781474</v>
      </c>
      <c r="L322" s="42">
        <f>1000*LN(H322/1000+1)</f>
        <v>-27.40511309584636</v>
      </c>
      <c r="M322" s="42">
        <f t="shared" si="107"/>
        <v>-1.3576960078748479E-2</v>
      </c>
    </row>
    <row r="323" spans="1:13" s="32" customFormat="1">
      <c r="C323" s="81"/>
      <c r="D323" s="27"/>
      <c r="E323" s="82" t="s">
        <v>238</v>
      </c>
      <c r="F323" s="83">
        <f>AVERAGE(F320:F322)</f>
        <v>-13.857333333333335</v>
      </c>
      <c r="G323" s="84"/>
      <c r="H323" s="83">
        <f>AVERAGE(H320:H322)</f>
        <v>-26.852666666666664</v>
      </c>
      <c r="I323" s="84"/>
      <c r="J323" s="83">
        <f>AVERAGE(J320:J322)</f>
        <v>0.59008813333332455</v>
      </c>
      <c r="K323" s="83">
        <f>AVERAGE(K320:K322)</f>
        <v>-13.954275829518005</v>
      </c>
      <c r="L323" s="83">
        <f>AVERAGE(L320:L322)</f>
        <v>-27.219884340351637</v>
      </c>
      <c r="M323" s="83">
        <f>AVERAGE(M320:M322)</f>
        <v>3.0042986528010945E-2</v>
      </c>
    </row>
    <row r="324" spans="1:13" s="32" customFormat="1">
      <c r="C324" s="81"/>
      <c r="D324" s="27"/>
      <c r="E324" s="85" t="s">
        <v>134</v>
      </c>
      <c r="F324" s="86">
        <f>STDEV(F320:F322)</f>
        <v>0.31190757177941858</v>
      </c>
      <c r="H324" s="86">
        <f>STDEV(H320:H322)</f>
        <v>0.52716442722677392</v>
      </c>
      <c r="J324" s="86">
        <f>STDEV(J320:J322)</f>
        <v>0.54203046407455369</v>
      </c>
      <c r="K324" s="86">
        <f>STDEV(K320:K322)</f>
        <v>0.31626366509832082</v>
      </c>
      <c r="L324" s="86">
        <f>STDEV(L320:L322)</f>
        <v>0.54164438460537212</v>
      </c>
      <c r="M324" s="83">
        <f>STDEV(M320:M322)</f>
        <v>4.1778193063603988E-2</v>
      </c>
    </row>
    <row r="325" spans="1:13" s="32" customFormat="1">
      <c r="C325" s="81"/>
      <c r="D325" s="27"/>
      <c r="E325" s="82" t="s">
        <v>239</v>
      </c>
      <c r="F325" s="88">
        <f>COUNT(F320:F322)</f>
        <v>3</v>
      </c>
      <c r="G325" s="89"/>
      <c r="H325" s="88">
        <f>COUNT(H320:H322)</f>
        <v>3</v>
      </c>
      <c r="I325" s="89"/>
      <c r="J325" s="88">
        <f>COUNT(J320:J322)</f>
        <v>3</v>
      </c>
      <c r="K325" s="88">
        <f>COUNT(K320:K322)</f>
        <v>3</v>
      </c>
      <c r="L325" s="88">
        <f>COUNT(L320:L322)</f>
        <v>3</v>
      </c>
      <c r="M325" s="88">
        <f>COUNT(M320:M322)</f>
        <v>3</v>
      </c>
    </row>
    <row r="326" spans="1:13">
      <c r="C326" s="78"/>
      <c r="F326" s="31"/>
      <c r="H326" s="31"/>
      <c r="J326" s="31"/>
    </row>
    <row r="327" spans="1:13">
      <c r="A327" s="27" t="s">
        <v>428</v>
      </c>
      <c r="B327" s="27">
        <v>364</v>
      </c>
      <c r="C327" s="78">
        <v>3293</v>
      </c>
      <c r="D327" s="27" t="s">
        <v>469</v>
      </c>
      <c r="E327" s="27" t="s">
        <v>470</v>
      </c>
      <c r="F327" s="42">
        <v>3.2919999999999998</v>
      </c>
      <c r="G327" s="31">
        <v>3.6999999999999998E-2</v>
      </c>
      <c r="H327" s="42">
        <v>5.6950000000000003</v>
      </c>
      <c r="I327" s="31">
        <v>4.3999999999999997E-2</v>
      </c>
      <c r="J327" s="31">
        <f t="shared" ref="J327" si="108">1.0282*(H327+1000)-1000</f>
        <v>34.055599000000029</v>
      </c>
      <c r="K327" s="42">
        <f>1000*LN(F327/1000+1)</f>
        <v>3.2865932308066443</v>
      </c>
      <c r="L327" s="42">
        <f>1000*LN(H327/1000+1)</f>
        <v>5.6788447944096427</v>
      </c>
      <c r="M327" s="42">
        <f t="shared" ref="M327:M328" si="109">K327-0.529*L327-0.415</f>
        <v>-0.13251566543605658</v>
      </c>
    </row>
    <row r="328" spans="1:13">
      <c r="A328" s="27" t="s">
        <v>337</v>
      </c>
      <c r="B328" s="27">
        <v>371</v>
      </c>
      <c r="C328" s="78">
        <v>3302</v>
      </c>
      <c r="D328" s="27" t="s">
        <v>469</v>
      </c>
      <c r="E328" s="27" t="s">
        <v>471</v>
      </c>
      <c r="F328" s="42">
        <v>3.3620000000000001</v>
      </c>
      <c r="G328" s="31">
        <v>0.05</v>
      </c>
      <c r="H328" s="42">
        <v>5.8129999999999997</v>
      </c>
      <c r="I328" s="31">
        <v>4.8000000000000001E-2</v>
      </c>
      <c r="J328" s="31">
        <f>1.0282*(H328+1000)-1000</f>
        <v>34.176926599999888</v>
      </c>
      <c r="K328" s="42">
        <f>1000*LN(F328/1000+1)</f>
        <v>3.3563611130906934</v>
      </c>
      <c r="L328" s="42">
        <f>1000*LN(H328/1000+1)</f>
        <v>5.7961697069980289</v>
      </c>
      <c r="M328" s="42">
        <f t="shared" si="109"/>
        <v>-0.12481266191126389</v>
      </c>
    </row>
    <row r="329" spans="1:13" s="32" customFormat="1">
      <c r="C329" s="81"/>
      <c r="D329" s="27"/>
      <c r="E329" s="82" t="s">
        <v>238</v>
      </c>
      <c r="F329" s="83">
        <f>AVERAGE(F327:F328)</f>
        <v>3.327</v>
      </c>
      <c r="G329" s="84"/>
      <c r="H329" s="83">
        <f>AVERAGE(H327:H328)</f>
        <v>5.7539999999999996</v>
      </c>
      <c r="I329" s="84"/>
      <c r="J329" s="83">
        <f>AVERAGE(J327:J328)</f>
        <v>34.116262799999959</v>
      </c>
      <c r="K329" s="83">
        <f>AVERAGE(K327:K328)</f>
        <v>3.3214771719486689</v>
      </c>
      <c r="L329" s="83">
        <f>AVERAGE(L327:L328)</f>
        <v>5.7375072507038354</v>
      </c>
      <c r="M329" s="83">
        <f>AVERAGE(M327:M328)</f>
        <v>-0.12866416367366024</v>
      </c>
    </row>
    <row r="330" spans="1:13" s="32" customFormat="1">
      <c r="C330" s="81"/>
      <c r="D330" s="27"/>
      <c r="E330" s="85" t="s">
        <v>134</v>
      </c>
      <c r="F330" s="86">
        <f>STDEV(F327:F328)</f>
        <v>4.9497474683058526E-2</v>
      </c>
      <c r="H330" s="86">
        <f>STDEV(H327:H328)</f>
        <v>8.3438600180012215E-2</v>
      </c>
      <c r="J330" s="86">
        <f>STDEV(J327:J328)</f>
        <v>8.579156870498901E-2</v>
      </c>
      <c r="K330" s="86">
        <f>STDEV(K327:K328)</f>
        <v>4.933334267207589E-2</v>
      </c>
      <c r="L330" s="86">
        <f>STDEV(L327:L328)</f>
        <v>8.2961241293366808E-2</v>
      </c>
      <c r="M330" s="83">
        <f>STDEV(M327:M328)</f>
        <v>5.4468460278847925E-3</v>
      </c>
    </row>
    <row r="331" spans="1:13" s="32" customFormat="1">
      <c r="C331" s="81"/>
      <c r="D331" s="27"/>
      <c r="E331" s="82" t="s">
        <v>239</v>
      </c>
      <c r="F331" s="88">
        <f>COUNT(F327:F328)</f>
        <v>2</v>
      </c>
      <c r="G331" s="89"/>
      <c r="H331" s="88">
        <f>COUNT(H327:H328)</f>
        <v>2</v>
      </c>
      <c r="I331" s="89"/>
      <c r="J331" s="88">
        <f>COUNT(J327:J328)</f>
        <v>2</v>
      </c>
      <c r="K331" s="88">
        <f>COUNT(K327:K328)</f>
        <v>2</v>
      </c>
      <c r="L331" s="88">
        <f>COUNT(L327:L328)</f>
        <v>2</v>
      </c>
      <c r="M331" s="88">
        <f>COUNT(M327:M328)</f>
        <v>2</v>
      </c>
    </row>
    <row r="332" spans="1:13">
      <c r="C332" s="78"/>
      <c r="H332" s="30"/>
      <c r="J332" s="95"/>
    </row>
    <row r="333" spans="1:13">
      <c r="A333" s="21"/>
      <c r="B333" s="21"/>
      <c r="C333" s="96"/>
      <c r="D333" s="21"/>
      <c r="E333" s="21"/>
      <c r="F333" s="41"/>
      <c r="G333" s="21"/>
      <c r="H333" s="41"/>
      <c r="I333" s="21"/>
      <c r="J333" s="97"/>
      <c r="K333" s="21"/>
      <c r="L333" s="21"/>
      <c r="M333" s="41"/>
    </row>
    <row r="334" spans="1:13" s="32" customFormat="1">
      <c r="C334" s="81"/>
      <c r="D334" s="27"/>
      <c r="E334" s="82"/>
      <c r="F334" s="88"/>
      <c r="G334" s="89"/>
      <c r="H334" s="89"/>
      <c r="I334" s="88"/>
      <c r="J334" s="88"/>
      <c r="M334" s="90"/>
    </row>
    <row r="335" spans="1:13">
      <c r="A335" s="98" t="s">
        <v>472</v>
      </c>
      <c r="F335" s="31"/>
      <c r="I335" s="99"/>
    </row>
    <row r="336" spans="1:13">
      <c r="A336" s="98" t="s">
        <v>473</v>
      </c>
      <c r="F336" s="31"/>
      <c r="I336" s="99"/>
    </row>
    <row r="337" spans="6:9">
      <c r="F337" s="43"/>
      <c r="I337" s="99"/>
    </row>
    <row r="338" spans="6:9">
      <c r="F338" s="43"/>
      <c r="I338" s="45"/>
    </row>
    <row r="339" spans="6:9">
      <c r="F339" s="43"/>
      <c r="I339" s="45"/>
    </row>
    <row r="340" spans="6:9">
      <c r="F340" s="43"/>
      <c r="I340" s="45"/>
    </row>
    <row r="341" spans="6:9">
      <c r="F341" s="43"/>
      <c r="I341" s="45"/>
    </row>
    <row r="342" spans="6:9">
      <c r="F342" s="43"/>
      <c r="I342" s="45"/>
    </row>
    <row r="343" spans="6:9">
      <c r="F343" s="43"/>
      <c r="I343" s="45"/>
    </row>
    <row r="344" spans="6:9">
      <c r="F344" s="43"/>
      <c r="I344" s="45"/>
    </row>
    <row r="345" spans="6:9">
      <c r="F345" s="43"/>
      <c r="I345" s="45"/>
    </row>
    <row r="346" spans="6:9">
      <c r="F346" s="43"/>
      <c r="I346" s="45"/>
    </row>
    <row r="347" spans="6:9">
      <c r="F347" s="43"/>
      <c r="I347" s="45"/>
    </row>
    <row r="348" spans="6:9">
      <c r="F348" s="43"/>
      <c r="I348" s="45"/>
    </row>
    <row r="349" spans="6:9">
      <c r="F349" s="43"/>
      <c r="I349" s="45"/>
    </row>
    <row r="350" spans="6:9">
      <c r="F350" s="43"/>
      <c r="I350" s="45"/>
    </row>
    <row r="351" spans="6:9">
      <c r="F351" s="43"/>
      <c r="I351" s="45"/>
    </row>
    <row r="352" spans="6:9">
      <c r="F352" s="43"/>
      <c r="I352" s="45"/>
    </row>
    <row r="353" spans="6:9">
      <c r="F353" s="43"/>
      <c r="I353" s="45"/>
    </row>
    <row r="354" spans="6:9">
      <c r="F354" s="43"/>
      <c r="I354" s="45"/>
    </row>
    <row r="355" spans="6:9">
      <c r="F355" s="43"/>
      <c r="I355" s="45"/>
    </row>
    <row r="356" spans="6:9">
      <c r="F356" s="43"/>
      <c r="I356" s="45"/>
    </row>
    <row r="357" spans="6:9">
      <c r="F357" s="43"/>
      <c r="I357" s="45"/>
    </row>
    <row r="358" spans="6:9">
      <c r="F358" s="43"/>
      <c r="I358" s="45"/>
    </row>
    <row r="359" spans="6:9">
      <c r="F359" s="43"/>
      <c r="I359" s="45"/>
    </row>
    <row r="360" spans="6:9">
      <c r="F360" s="43"/>
      <c r="I360" s="45"/>
    </row>
    <row r="361" spans="6:9">
      <c r="F361" s="43"/>
      <c r="I361" s="45"/>
    </row>
    <row r="362" spans="6:9">
      <c r="F362" s="43"/>
      <c r="I362" s="45"/>
    </row>
    <row r="363" spans="6:9">
      <c r="F363" s="43"/>
      <c r="I363" s="45"/>
    </row>
    <row r="364" spans="6:9">
      <c r="F364" s="43"/>
      <c r="I364" s="45"/>
    </row>
    <row r="365" spans="6:9">
      <c r="F365" s="43"/>
      <c r="I365" s="45"/>
    </row>
    <row r="366" spans="6:9">
      <c r="F366" s="43"/>
      <c r="I366" s="45"/>
    </row>
    <row r="367" spans="6:9">
      <c r="F367" s="43"/>
      <c r="I367" s="45"/>
    </row>
    <row r="368" spans="6:9">
      <c r="F368" s="43"/>
      <c r="I368" s="45"/>
    </row>
    <row r="369" spans="6:9">
      <c r="F369" s="43"/>
      <c r="I369" s="45"/>
    </row>
    <row r="370" spans="6:9">
      <c r="F370" s="43"/>
      <c r="I370" s="45"/>
    </row>
    <row r="371" spans="6:9">
      <c r="F371" s="43"/>
      <c r="I371" s="45"/>
    </row>
    <row r="372" spans="6:9">
      <c r="F372" s="43"/>
      <c r="I372" s="45"/>
    </row>
    <row r="373" spans="6:9">
      <c r="F373" s="43"/>
      <c r="I373" s="45"/>
    </row>
    <row r="374" spans="6:9">
      <c r="F374" s="43"/>
      <c r="I374" s="45"/>
    </row>
    <row r="375" spans="6:9">
      <c r="F375" s="43"/>
      <c r="I375" s="45"/>
    </row>
    <row r="376" spans="6:9">
      <c r="F376" s="43"/>
      <c r="I376" s="45"/>
    </row>
    <row r="377" spans="6:9">
      <c r="F377" s="43"/>
      <c r="I377" s="45"/>
    </row>
    <row r="378" spans="6:9">
      <c r="F378" s="43"/>
      <c r="I378" s="45"/>
    </row>
    <row r="379" spans="6:9">
      <c r="F379" s="43"/>
      <c r="I379" s="45"/>
    </row>
    <row r="380" spans="6:9">
      <c r="F380" s="43"/>
      <c r="I380" s="45"/>
    </row>
    <row r="381" spans="6:9">
      <c r="F381" s="43"/>
      <c r="I381" s="45"/>
    </row>
    <row r="382" spans="6:9">
      <c r="F382" s="43"/>
      <c r="I382" s="45"/>
    </row>
    <row r="383" spans="6:9">
      <c r="F383" s="43"/>
      <c r="I383" s="45"/>
    </row>
    <row r="384" spans="6:9">
      <c r="F384" s="43"/>
      <c r="I384" s="45"/>
    </row>
    <row r="385" spans="6:9">
      <c r="F385" s="43"/>
      <c r="I385" s="45"/>
    </row>
    <row r="386" spans="6:9">
      <c r="F386" s="43"/>
      <c r="I386" s="45"/>
    </row>
    <row r="387" spans="6:9">
      <c r="F387" s="43"/>
      <c r="I387" s="45"/>
    </row>
    <row r="388" spans="6:9">
      <c r="F388" s="43"/>
      <c r="I388" s="45"/>
    </row>
    <row r="389" spans="6:9">
      <c r="F389" s="43"/>
      <c r="I389" s="45"/>
    </row>
    <row r="390" spans="6:9">
      <c r="F390" s="43"/>
      <c r="I390" s="45"/>
    </row>
    <row r="391" spans="6:9">
      <c r="F391" s="43"/>
      <c r="I391" s="45"/>
    </row>
    <row r="392" spans="6:9">
      <c r="F392" s="43"/>
      <c r="I392" s="45"/>
    </row>
    <row r="393" spans="6:9">
      <c r="F393" s="43"/>
      <c r="I393" s="45"/>
    </row>
    <row r="394" spans="6:9">
      <c r="F394" s="43"/>
      <c r="I394" s="45"/>
    </row>
    <row r="395" spans="6:9">
      <c r="F395" s="43"/>
      <c r="I395" s="45"/>
    </row>
    <row r="396" spans="6:9">
      <c r="F396" s="43"/>
      <c r="I396" s="45"/>
    </row>
    <row r="397" spans="6:9">
      <c r="F397" s="43"/>
      <c r="I397" s="45"/>
    </row>
    <row r="398" spans="6:9">
      <c r="F398" s="43"/>
      <c r="I398" s="45"/>
    </row>
    <row r="399" spans="6:9">
      <c r="F399" s="43"/>
      <c r="I399" s="45"/>
    </row>
    <row r="400" spans="6:9">
      <c r="F400" s="43"/>
      <c r="I400" s="45"/>
    </row>
    <row r="401" spans="6:9">
      <c r="F401" s="43"/>
      <c r="I401" s="45"/>
    </row>
    <row r="402" spans="6:9">
      <c r="F402" s="43"/>
      <c r="I402" s="45"/>
    </row>
    <row r="403" spans="6:9">
      <c r="F403" s="43"/>
      <c r="I403" s="45"/>
    </row>
    <row r="404" spans="6:9">
      <c r="F404" s="43"/>
      <c r="I404" s="45"/>
    </row>
    <row r="405" spans="6:9">
      <c r="F405" s="43"/>
      <c r="I405" s="45"/>
    </row>
    <row r="406" spans="6:9">
      <c r="F406" s="43"/>
      <c r="I406" s="45"/>
    </row>
    <row r="407" spans="6:9">
      <c r="F407" s="43"/>
      <c r="I407" s="45"/>
    </row>
    <row r="408" spans="6:9">
      <c r="F408" s="43"/>
      <c r="I408" s="45"/>
    </row>
    <row r="409" spans="6:9">
      <c r="F409" s="43"/>
      <c r="I409" s="45"/>
    </row>
    <row r="410" spans="6:9">
      <c r="F410" s="43"/>
      <c r="I410" s="45"/>
    </row>
    <row r="411" spans="6:9">
      <c r="F411" s="43"/>
      <c r="I411" s="45"/>
    </row>
    <row r="412" spans="6:9">
      <c r="F412" s="43"/>
      <c r="I412" s="45"/>
    </row>
    <row r="413" spans="6:9">
      <c r="F413" s="43"/>
      <c r="I413" s="45"/>
    </row>
    <row r="414" spans="6:9">
      <c r="F414" s="43"/>
      <c r="I414" s="45"/>
    </row>
    <row r="415" spans="6:9">
      <c r="F415" s="43"/>
      <c r="I415" s="45"/>
    </row>
    <row r="416" spans="6:9">
      <c r="F416" s="43"/>
      <c r="I416" s="45"/>
    </row>
    <row r="417" spans="6:9">
      <c r="F417" s="43"/>
      <c r="I417" s="45"/>
    </row>
    <row r="418" spans="6:9">
      <c r="F418" s="43"/>
      <c r="I418" s="45"/>
    </row>
    <row r="419" spans="6:9">
      <c r="F419" s="43"/>
      <c r="I419" s="45"/>
    </row>
    <row r="420" spans="6:9">
      <c r="F420" s="43"/>
      <c r="I420" s="45"/>
    </row>
    <row r="421" spans="6:9">
      <c r="F421" s="43"/>
      <c r="I421" s="45"/>
    </row>
    <row r="422" spans="6:9">
      <c r="F422" s="43"/>
      <c r="I422" s="45"/>
    </row>
    <row r="423" spans="6:9">
      <c r="F423" s="43"/>
      <c r="I423" s="45"/>
    </row>
    <row r="424" spans="6:9">
      <c r="F424" s="43"/>
      <c r="I424" s="45"/>
    </row>
    <row r="425" spans="6:9">
      <c r="F425" s="43"/>
      <c r="I425" s="45"/>
    </row>
    <row r="426" spans="6:9">
      <c r="F426" s="43"/>
      <c r="I426" s="45"/>
    </row>
    <row r="427" spans="6:9">
      <c r="F427" s="43"/>
      <c r="I427" s="45"/>
    </row>
    <row r="428" spans="6:9">
      <c r="F428" s="43"/>
      <c r="I428" s="45"/>
    </row>
    <row r="429" spans="6:9">
      <c r="F429" s="43"/>
      <c r="I429" s="45"/>
    </row>
    <row r="430" spans="6:9">
      <c r="F430" s="43"/>
      <c r="I430" s="45"/>
    </row>
    <row r="431" spans="6:9">
      <c r="F431" s="43"/>
      <c r="I431" s="45"/>
    </row>
    <row r="432" spans="6:9">
      <c r="F432" s="43"/>
      <c r="I432" s="45"/>
    </row>
    <row r="433" spans="6:9">
      <c r="F433" s="43"/>
      <c r="I433" s="45"/>
    </row>
    <row r="434" spans="6:9">
      <c r="F434" s="43"/>
      <c r="I434" s="45"/>
    </row>
    <row r="435" spans="6:9">
      <c r="F435" s="43"/>
      <c r="I435" s="45"/>
    </row>
    <row r="436" spans="6:9">
      <c r="F436" s="43"/>
      <c r="I436" s="45"/>
    </row>
    <row r="437" spans="6:9">
      <c r="F437" s="43"/>
      <c r="I437" s="45"/>
    </row>
    <row r="438" spans="6:9">
      <c r="F438" s="43"/>
      <c r="I438" s="45"/>
    </row>
    <row r="439" spans="6:9">
      <c r="F439" s="43"/>
      <c r="I439" s="45"/>
    </row>
    <row r="440" spans="6:9">
      <c r="F440" s="43"/>
      <c r="I440" s="45"/>
    </row>
    <row r="441" spans="6:9">
      <c r="F441" s="43"/>
      <c r="I441" s="45"/>
    </row>
    <row r="442" spans="6:9">
      <c r="F442" s="43"/>
      <c r="I442" s="45"/>
    </row>
    <row r="443" spans="6:9">
      <c r="F443" s="43"/>
      <c r="I443" s="45"/>
    </row>
    <row r="444" spans="6:9">
      <c r="F444" s="43"/>
      <c r="I444" s="45"/>
    </row>
    <row r="445" spans="6:9">
      <c r="F445" s="43"/>
      <c r="I445" s="45"/>
    </row>
    <row r="446" spans="6:9">
      <c r="F446" s="43"/>
      <c r="I446" s="45"/>
    </row>
    <row r="447" spans="6:9">
      <c r="F447" s="43"/>
      <c r="I447" s="45"/>
    </row>
    <row r="448" spans="6:9">
      <c r="F448" s="43"/>
      <c r="I448" s="45"/>
    </row>
    <row r="449" spans="6:9">
      <c r="F449" s="43"/>
      <c r="I449" s="45"/>
    </row>
    <row r="450" spans="6:9">
      <c r="F450" s="43"/>
      <c r="I450" s="45"/>
    </row>
    <row r="451" spans="6:9">
      <c r="F451" s="43"/>
      <c r="I451" s="45"/>
    </row>
    <row r="452" spans="6:9">
      <c r="F452" s="43"/>
      <c r="I452" s="45"/>
    </row>
    <row r="453" spans="6:9">
      <c r="F453" s="43"/>
      <c r="I453" s="45"/>
    </row>
    <row r="454" spans="6:9">
      <c r="F454" s="43"/>
      <c r="I454" s="45"/>
    </row>
    <row r="455" spans="6:9">
      <c r="F455" s="43"/>
      <c r="I455" s="45"/>
    </row>
    <row r="456" spans="6:9">
      <c r="F456" s="43"/>
      <c r="I456" s="45"/>
    </row>
    <row r="457" spans="6:9">
      <c r="F457" s="43"/>
      <c r="I457" s="45"/>
    </row>
    <row r="458" spans="6:9">
      <c r="F458" s="43"/>
      <c r="I458" s="45"/>
    </row>
    <row r="459" spans="6:9">
      <c r="F459" s="43"/>
      <c r="I459" s="45"/>
    </row>
    <row r="460" spans="6:9">
      <c r="F460" s="43"/>
      <c r="I460" s="45"/>
    </row>
    <row r="461" spans="6:9">
      <c r="F461" s="43"/>
      <c r="I461" s="45"/>
    </row>
    <row r="462" spans="6:9">
      <c r="F462" s="43"/>
      <c r="I462" s="45"/>
    </row>
    <row r="463" spans="6:9">
      <c r="F463" s="43"/>
      <c r="I463" s="45"/>
    </row>
    <row r="464" spans="6:9">
      <c r="F464" s="43"/>
      <c r="I464" s="45"/>
    </row>
    <row r="465" spans="6:9">
      <c r="F465" s="43"/>
      <c r="I465" s="45"/>
    </row>
    <row r="466" spans="6:9">
      <c r="F466" s="43"/>
      <c r="I466" s="45"/>
    </row>
    <row r="467" spans="6:9">
      <c r="F467" s="43"/>
      <c r="I467" s="45"/>
    </row>
    <row r="468" spans="6:9">
      <c r="F468" s="43"/>
      <c r="I468" s="45"/>
    </row>
    <row r="469" spans="6:9">
      <c r="F469" s="43"/>
      <c r="I469" s="45"/>
    </row>
    <row r="470" spans="6:9">
      <c r="F470" s="43"/>
      <c r="I470" s="45"/>
    </row>
    <row r="471" spans="6:9">
      <c r="F471" s="43"/>
      <c r="I471" s="45"/>
    </row>
    <row r="472" spans="6:9">
      <c r="F472" s="43"/>
      <c r="I472" s="45"/>
    </row>
    <row r="473" spans="6:9">
      <c r="F473" s="43"/>
      <c r="I473" s="45"/>
    </row>
    <row r="474" spans="6:9">
      <c r="F474" s="43"/>
      <c r="I474" s="45"/>
    </row>
    <row r="475" spans="6:9">
      <c r="F475" s="43"/>
      <c r="I475" s="45"/>
    </row>
    <row r="476" spans="6:9">
      <c r="F476" s="43"/>
      <c r="I476" s="45"/>
    </row>
  </sheetData>
  <mergeCells count="2">
    <mergeCell ref="F3:G3"/>
    <mergeCell ref="H3:I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145" zoomScaleNormal="145" zoomScalePageLayoutView="145" workbookViewId="0">
      <selection activeCell="A43" sqref="A43"/>
    </sheetView>
  </sheetViews>
  <sheetFormatPr baseColWidth="10" defaultColWidth="11.5" defaultRowHeight="12" x14ac:dyDescent="0"/>
  <cols>
    <col min="1" max="1" width="40" style="55" customWidth="1"/>
    <col min="2" max="2" width="6.5" style="55" bestFit="1" customWidth="1"/>
    <col min="3" max="3" width="8.1640625" style="55" bestFit="1" customWidth="1"/>
    <col min="4" max="4" width="6.5" style="55" bestFit="1" customWidth="1"/>
    <col min="5" max="5" width="9.1640625" style="55" customWidth="1"/>
    <col min="6" max="6" width="6.6640625" style="133" customWidth="1"/>
    <col min="7" max="7" width="12.83203125" style="55" bestFit="1" customWidth="1"/>
    <col min="8" max="8" width="3.1640625" style="55" bestFit="1" customWidth="1"/>
    <col min="9" max="9" width="10" style="55" customWidth="1"/>
    <col min="10" max="16384" width="11.5" style="55"/>
  </cols>
  <sheetData>
    <row r="1" spans="1:10" s="26" customFormat="1">
      <c r="A1" s="100" t="s">
        <v>474</v>
      </c>
      <c r="B1" s="100"/>
      <c r="C1" s="100"/>
      <c r="D1" s="100"/>
      <c r="E1" s="100"/>
      <c r="F1" s="101"/>
      <c r="G1" s="100"/>
      <c r="H1" s="100"/>
      <c r="I1" s="100"/>
    </row>
    <row r="2" spans="1:10" s="26" customFormat="1">
      <c r="A2" s="100" t="s">
        <v>475</v>
      </c>
      <c r="B2" s="100"/>
      <c r="C2" s="100"/>
      <c r="D2" s="100"/>
      <c r="E2" s="100"/>
      <c r="F2" s="101"/>
      <c r="G2" s="100"/>
      <c r="H2" s="100"/>
      <c r="I2" s="100"/>
    </row>
    <row r="3" spans="1:10" ht="13" customHeight="1">
      <c r="A3" s="102" t="s">
        <v>166</v>
      </c>
      <c r="B3" s="103" t="s">
        <v>167</v>
      </c>
      <c r="C3" s="103"/>
      <c r="D3" s="103" t="s">
        <v>476</v>
      </c>
      <c r="E3" s="103"/>
      <c r="F3" s="104" t="s">
        <v>477</v>
      </c>
      <c r="G3" s="105" t="s">
        <v>478</v>
      </c>
      <c r="H3" s="105" t="s">
        <v>479</v>
      </c>
      <c r="I3" s="105" t="s">
        <v>170</v>
      </c>
      <c r="J3" s="54"/>
    </row>
    <row r="4" spans="1:10" ht="17" customHeight="1">
      <c r="A4" s="106"/>
      <c r="B4" s="107" t="s">
        <v>171</v>
      </c>
      <c r="C4" s="107" t="s">
        <v>172</v>
      </c>
      <c r="D4" s="107" t="s">
        <v>171</v>
      </c>
      <c r="E4" s="107" t="s">
        <v>172</v>
      </c>
      <c r="F4" s="107"/>
      <c r="G4" s="108" t="s">
        <v>480</v>
      </c>
      <c r="H4" s="108"/>
      <c r="I4" s="109" t="s">
        <v>481</v>
      </c>
    </row>
    <row r="5" spans="1:10" s="62" customFormat="1">
      <c r="A5" s="110" t="s">
        <v>174</v>
      </c>
      <c r="B5" s="111">
        <v>0.52251999999999998</v>
      </c>
      <c r="C5" s="111">
        <v>1.5E-3</v>
      </c>
      <c r="D5" s="112">
        <v>0.28000000000000003</v>
      </c>
      <c r="E5" s="112">
        <v>0.03</v>
      </c>
      <c r="F5" s="113">
        <v>0.7</v>
      </c>
      <c r="G5" s="113">
        <f t="shared" ref="G5:G13" si="0">(_xlfn.CHISQ.INV.RT(0.05,(H5-2))/(H5-2))</f>
        <v>1.4363601187600277</v>
      </c>
      <c r="H5" s="114">
        <v>35</v>
      </c>
      <c r="I5" s="115" t="s">
        <v>175</v>
      </c>
      <c r="J5" s="61"/>
    </row>
    <row r="6" spans="1:10" s="62" customFormat="1">
      <c r="A6" s="110" t="s">
        <v>176</v>
      </c>
      <c r="B6" s="111">
        <v>0.52600000000000002</v>
      </c>
      <c r="C6" s="111">
        <v>3.0000000000000001E-3</v>
      </c>
      <c r="D6" s="112">
        <v>0.36</v>
      </c>
      <c r="E6" s="112">
        <v>0.06</v>
      </c>
      <c r="F6" s="113">
        <v>0.4</v>
      </c>
      <c r="G6" s="113">
        <f t="shared" si="0"/>
        <v>1.5172928542419715</v>
      </c>
      <c r="H6" s="116">
        <v>26</v>
      </c>
      <c r="I6" s="115" t="s">
        <v>177</v>
      </c>
    </row>
    <row r="7" spans="1:10" s="62" customFormat="1">
      <c r="A7" s="117" t="s">
        <v>178</v>
      </c>
      <c r="B7" s="111">
        <v>0.52839999999999998</v>
      </c>
      <c r="C7" s="111">
        <v>4.7000000000000002E-3</v>
      </c>
      <c r="D7" s="112">
        <v>0.4</v>
      </c>
      <c r="E7" s="112">
        <v>0.09</v>
      </c>
      <c r="F7" s="113">
        <v>0.26</v>
      </c>
      <c r="G7" s="113">
        <f t="shared" si="0"/>
        <v>1.7886488702438634</v>
      </c>
      <c r="H7" s="116">
        <v>13</v>
      </c>
      <c r="I7" s="118" t="s">
        <v>179</v>
      </c>
    </row>
    <row r="8" spans="1:10" s="120" customFormat="1" ht="24">
      <c r="A8" s="119" t="s">
        <v>180</v>
      </c>
      <c r="B8" s="111">
        <v>0.52200000000000002</v>
      </c>
      <c r="C8" s="111">
        <v>8.0000000000000002E-3</v>
      </c>
      <c r="D8" s="112">
        <v>0.28999999999999998</v>
      </c>
      <c r="E8" s="112">
        <v>0.14000000000000001</v>
      </c>
      <c r="F8" s="113">
        <v>0.11700000000000001</v>
      </c>
      <c r="G8" s="113">
        <f t="shared" si="0"/>
        <v>1.7886488702438634</v>
      </c>
      <c r="H8" s="116">
        <v>13</v>
      </c>
      <c r="I8" s="63" t="s">
        <v>181</v>
      </c>
    </row>
    <row r="9" spans="1:10" s="120" customFormat="1" ht="36">
      <c r="A9" s="119" t="s">
        <v>182</v>
      </c>
      <c r="B9" s="111">
        <v>0.52100000000000002</v>
      </c>
      <c r="C9" s="111">
        <v>2.0999999999999999E-3</v>
      </c>
      <c r="D9" s="112">
        <v>0.26</v>
      </c>
      <c r="E9" s="112">
        <v>0.03</v>
      </c>
      <c r="F9" s="113">
        <v>0.54</v>
      </c>
      <c r="G9" s="113">
        <f t="shared" si="0"/>
        <v>1.5292374620394806</v>
      </c>
      <c r="H9" s="116">
        <v>25</v>
      </c>
      <c r="I9" s="115" t="s">
        <v>183</v>
      </c>
    </row>
    <row r="10" spans="1:10" s="62" customFormat="1">
      <c r="A10" s="117" t="s">
        <v>482</v>
      </c>
      <c r="B10" s="111">
        <v>0.52769999999999995</v>
      </c>
      <c r="C10" s="111">
        <v>5.7000000000000002E-3</v>
      </c>
      <c r="D10" s="112">
        <v>0.28000000000000003</v>
      </c>
      <c r="E10" s="112">
        <v>0.03</v>
      </c>
      <c r="F10" s="113">
        <v>0.11</v>
      </c>
      <c r="G10" s="113">
        <f t="shared" si="0"/>
        <v>2.0095914927628811</v>
      </c>
      <c r="H10" s="116">
        <v>9</v>
      </c>
      <c r="I10" s="115" t="s">
        <v>185</v>
      </c>
    </row>
    <row r="11" spans="1:10" s="122" customFormat="1">
      <c r="A11" s="121" t="s">
        <v>186</v>
      </c>
      <c r="B11" s="111">
        <v>0.52590000000000003</v>
      </c>
      <c r="C11" s="111">
        <v>1.0999999999999999E-2</v>
      </c>
      <c r="D11" s="112">
        <v>0.34</v>
      </c>
      <c r="E11" s="112">
        <v>0.18</v>
      </c>
      <c r="F11" s="113">
        <v>0.22</v>
      </c>
      <c r="G11" s="113">
        <f t="shared" si="0"/>
        <v>1.9384141319831816</v>
      </c>
      <c r="H11" s="116">
        <v>10</v>
      </c>
      <c r="I11" s="115" t="s">
        <v>187</v>
      </c>
    </row>
    <row r="12" spans="1:10" s="122" customFormat="1">
      <c r="A12" s="121" t="s">
        <v>188</v>
      </c>
      <c r="B12" s="111">
        <v>0.53100000000000003</v>
      </c>
      <c r="C12" s="111">
        <v>1.4E-2</v>
      </c>
      <c r="D12" s="112">
        <v>0.42</v>
      </c>
      <c r="E12" s="112">
        <v>0.21</v>
      </c>
      <c r="F12" s="113">
        <v>0.5</v>
      </c>
      <c r="G12" s="113">
        <f t="shared" si="0"/>
        <v>2.0985978739573299</v>
      </c>
      <c r="H12" s="116">
        <v>8</v>
      </c>
      <c r="I12" s="115" t="s">
        <v>187</v>
      </c>
    </row>
    <row r="13" spans="1:10" s="120" customFormat="1">
      <c r="A13" s="107" t="s">
        <v>189</v>
      </c>
      <c r="B13" s="123">
        <v>0.52410000000000001</v>
      </c>
      <c r="C13" s="123">
        <v>5.4999999999999997E-3</v>
      </c>
      <c r="D13" s="124">
        <v>0.28999999999999998</v>
      </c>
      <c r="E13" s="124">
        <v>0.12</v>
      </c>
      <c r="F13" s="125">
        <v>0.54</v>
      </c>
      <c r="G13" s="125">
        <f t="shared" si="0"/>
        <v>2.6049093010837265</v>
      </c>
      <c r="H13" s="108">
        <v>5</v>
      </c>
      <c r="I13" s="126" t="s">
        <v>177</v>
      </c>
    </row>
    <row r="14" spans="1:10" ht="52" customHeight="1">
      <c r="A14" s="127" t="s">
        <v>483</v>
      </c>
      <c r="B14" s="127"/>
      <c r="C14" s="127"/>
      <c r="D14" s="127"/>
      <c r="E14" s="127"/>
      <c r="F14" s="128"/>
      <c r="G14" s="129"/>
      <c r="H14" s="129"/>
      <c r="I14" s="129"/>
    </row>
    <row r="15" spans="1:10" ht="53" customHeight="1">
      <c r="A15" s="127" t="s">
        <v>484</v>
      </c>
      <c r="B15" s="130"/>
      <c r="C15" s="130"/>
      <c r="D15" s="130"/>
      <c r="E15" s="130"/>
      <c r="F15" s="130"/>
      <c r="G15" s="130"/>
      <c r="H15" s="130"/>
      <c r="I15" s="130"/>
    </row>
    <row r="16" spans="1:10" ht="16" customHeight="1">
      <c r="A16" s="127" t="s">
        <v>485</v>
      </c>
      <c r="B16" s="130"/>
      <c r="C16" s="130"/>
      <c r="D16" s="130"/>
      <c r="E16" s="130"/>
      <c r="F16" s="130"/>
      <c r="G16" s="130"/>
      <c r="H16" s="130"/>
      <c r="I16" s="130"/>
    </row>
    <row r="17" spans="1:9" ht="16" customHeight="1">
      <c r="A17" s="127" t="s">
        <v>486</v>
      </c>
      <c r="B17" s="130"/>
      <c r="C17" s="130"/>
      <c r="D17" s="130"/>
      <c r="E17" s="130"/>
      <c r="F17" s="130"/>
      <c r="G17" s="130"/>
      <c r="H17" s="130"/>
      <c r="I17" s="130"/>
    </row>
    <row r="18" spans="1:9" ht="16" customHeight="1">
      <c r="A18" s="131" t="s">
        <v>487</v>
      </c>
      <c r="B18" s="132"/>
      <c r="C18" s="132"/>
      <c r="D18" s="132"/>
      <c r="E18" s="132"/>
      <c r="F18" s="132"/>
      <c r="G18" s="132"/>
      <c r="H18" s="132"/>
      <c r="I18" s="132"/>
    </row>
  </sheetData>
  <mergeCells count="7">
    <mergeCell ref="A18:I18"/>
    <mergeCell ref="B3:C3"/>
    <mergeCell ref="D3:E3"/>
    <mergeCell ref="A14:I14"/>
    <mergeCell ref="A15:I15"/>
    <mergeCell ref="A16:I16"/>
    <mergeCell ref="A17:I17"/>
  </mergeCells>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Table 1</vt:lpstr>
      <vt:lpstr>Table 2</vt:lpstr>
      <vt:lpstr>Table 3</vt:lpstr>
      <vt:lpstr>Table S1</vt:lpstr>
      <vt:lpstr>Table S2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Levin</dc:creator>
  <cp:lastModifiedBy>Naomi</cp:lastModifiedBy>
  <cp:lastPrinted>2013-07-31T20:36:45Z</cp:lastPrinted>
  <dcterms:created xsi:type="dcterms:W3CDTF">2012-11-30T02:26:54Z</dcterms:created>
  <dcterms:modified xsi:type="dcterms:W3CDTF">2014-05-27T14:27:14Z</dcterms:modified>
</cp:coreProperties>
</file>